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I - Cities\"/>
    </mc:Choice>
  </mc:AlternateContent>
  <xr:revisionPtr revIDLastSave="0" documentId="13_ncr:1_{FC38156E-95D8-4234-BC58-7DA41DA505A4}" xr6:coauthVersionLast="40" xr6:coauthVersionMax="40" xr10:uidLastSave="{00000000-0000-0000-0000-000000000000}"/>
  <bookViews>
    <workbookView xWindow="0" yWindow="0" windowWidth="21600" windowHeight="9630" firstSheet="6" activeTab="7" xr2:uid="{00000000-000D-0000-FFFF-FFFF00000000}"/>
  </bookViews>
  <sheets>
    <sheet name="Data" sheetId="1" r:id="rId1"/>
    <sheet name="Work" sheetId="2" r:id="rId2"/>
    <sheet name="Draft" sheetId="3" r:id="rId3"/>
    <sheet name="Formatted" sheetId="5" r:id="rId4"/>
    <sheet name="Large Cities" sheetId="8" r:id="rId5"/>
    <sheet name="Additional Cities" sheetId="7" r:id="rId6"/>
    <sheet name="3.6.1" sheetId="6" r:id="rId7"/>
    <sheet name="3.6.2" sheetId="9" r:id="rId8"/>
    <sheet name="3.6.3" sheetId="10" r:id="rId9"/>
  </sheets>
  <definedNames>
    <definedName name="_xlnm._FilterDatabase" localSheetId="6" hidden="1">'3.6.1'!$A$26:$E$36</definedName>
    <definedName name="_xlnm._FilterDatabase" localSheetId="7" hidden="1">'3.6.2'!$L$2:$T$21</definedName>
    <definedName name="_xlnm._FilterDatabase" localSheetId="8" hidden="1">'3.6.3'!$I$2:$N$21</definedName>
    <definedName name="_xlnm._FilterDatabase" localSheetId="2" hidden="1">Draft!$A$1:$O$70</definedName>
    <definedName name="_xlnm._FilterDatabase" localSheetId="4" hidden="1">'Large Cities'!$A$2:$I$52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9" l="1"/>
  <c r="Q3" i="9"/>
  <c r="F3" i="9"/>
  <c r="K25" i="10" l="1"/>
  <c r="C56" i="10"/>
  <c r="L24" i="10"/>
  <c r="K24" i="10"/>
  <c r="C55" i="10"/>
  <c r="D55" i="10"/>
  <c r="M24" i="10"/>
  <c r="E55" i="10"/>
  <c r="F57" i="9"/>
  <c r="I55" i="9"/>
  <c r="F55" i="9"/>
  <c r="AB12" i="6"/>
  <c r="AB11" i="6"/>
  <c r="AB10" i="6"/>
  <c r="AB9" i="6"/>
  <c r="AB8" i="6"/>
  <c r="AB7" i="6"/>
  <c r="AB6" i="6"/>
  <c r="AB5" i="6"/>
  <c r="AB4" i="6"/>
  <c r="AA12" i="6"/>
  <c r="Z12" i="6"/>
  <c r="AA11" i="6"/>
  <c r="Z11" i="6"/>
  <c r="AA10" i="6"/>
  <c r="Z10" i="6"/>
  <c r="AA9" i="6"/>
  <c r="Z9" i="6"/>
  <c r="AA8" i="6"/>
  <c r="Z8" i="6"/>
  <c r="AA7" i="6"/>
  <c r="Z7" i="6"/>
  <c r="AA6" i="6"/>
  <c r="Z6" i="6"/>
  <c r="AA5" i="6"/>
  <c r="Z5" i="6"/>
  <c r="AA4" i="6"/>
  <c r="Z4" i="6"/>
  <c r="AA3" i="6"/>
  <c r="Z3" i="6"/>
  <c r="AB3" i="6" l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70" i="3" l="1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2" i="2" l="1"/>
  <c r="P2" i="2"/>
  <c r="AC2" i="2" l="1"/>
  <c r="AB2" i="2"/>
  <c r="T2" i="2"/>
  <c r="S2" i="2"/>
  <c r="U2" i="2" l="1"/>
  <c r="P70" i="2"/>
  <c r="O70" i="2"/>
  <c r="P69" i="2"/>
  <c r="O69" i="2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O5" i="2"/>
  <c r="P4" i="2"/>
  <c r="O4" i="2"/>
  <c r="P3" i="2"/>
  <c r="O3" i="2"/>
  <c r="AB5" i="2" l="1"/>
  <c r="T5" i="2"/>
  <c r="T11" i="2"/>
  <c r="AB11" i="2"/>
  <c r="T19" i="2"/>
  <c r="AB19" i="2"/>
  <c r="T25" i="2"/>
  <c r="AB25" i="2"/>
  <c r="T31" i="2"/>
  <c r="AB31" i="2"/>
  <c r="T35" i="2"/>
  <c r="AB35" i="2"/>
  <c r="T39" i="2"/>
  <c r="AB39" i="2"/>
  <c r="T43" i="2"/>
  <c r="AB43" i="2"/>
  <c r="T49" i="2"/>
  <c r="AB49" i="2"/>
  <c r="T53" i="2"/>
  <c r="AB53" i="2"/>
  <c r="AB57" i="2"/>
  <c r="T57" i="2"/>
  <c r="T61" i="2"/>
  <c r="AB61" i="2"/>
  <c r="AB65" i="2"/>
  <c r="T65" i="2"/>
  <c r="AB67" i="2"/>
  <c r="T67" i="2"/>
  <c r="S6" i="2"/>
  <c r="AC6" i="2"/>
  <c r="S14" i="2"/>
  <c r="AC14" i="2"/>
  <c r="Q22" i="2"/>
  <c r="S22" i="2"/>
  <c r="AC22" i="2"/>
  <c r="Q26" i="2"/>
  <c r="S26" i="2"/>
  <c r="AC26" i="2"/>
  <c r="Q28" i="2"/>
  <c r="S28" i="2"/>
  <c r="AC28" i="2"/>
  <c r="Q30" i="2"/>
  <c r="S30" i="2"/>
  <c r="AC30" i="2"/>
  <c r="S32" i="2"/>
  <c r="AC32" i="2"/>
  <c r="Q34" i="2"/>
  <c r="S34" i="2"/>
  <c r="U34" i="2" s="1"/>
  <c r="AC34" i="2"/>
  <c r="S36" i="2"/>
  <c r="AC36" i="2"/>
  <c r="S38" i="2"/>
  <c r="U38" i="2" s="1"/>
  <c r="AC38" i="2"/>
  <c r="S40" i="2"/>
  <c r="AC40" i="2"/>
  <c r="S42" i="2"/>
  <c r="U42" i="2" s="1"/>
  <c r="AC42" i="2"/>
  <c r="S44" i="2"/>
  <c r="AC44" i="2"/>
  <c r="S46" i="2"/>
  <c r="U46" i="2" s="1"/>
  <c r="AC46" i="2"/>
  <c r="S48" i="2"/>
  <c r="AC48" i="2"/>
  <c r="Q50" i="2"/>
  <c r="S50" i="2"/>
  <c r="AC50" i="2"/>
  <c r="S52" i="2"/>
  <c r="AC52" i="2"/>
  <c r="Q54" i="2"/>
  <c r="S54" i="2"/>
  <c r="AC54" i="2"/>
  <c r="Q56" i="2"/>
  <c r="S56" i="2"/>
  <c r="AC56" i="2"/>
  <c r="Q58" i="2"/>
  <c r="AC58" i="2"/>
  <c r="S58" i="2"/>
  <c r="AC60" i="2"/>
  <c r="S60" i="2"/>
  <c r="Q62" i="2"/>
  <c r="AC62" i="2"/>
  <c r="S62" i="2"/>
  <c r="Q64" i="2"/>
  <c r="AC64" i="2"/>
  <c r="S64" i="2"/>
  <c r="AC66" i="2"/>
  <c r="S66" i="2"/>
  <c r="Q68" i="2"/>
  <c r="AC68" i="2"/>
  <c r="S68" i="2"/>
  <c r="AC70" i="2"/>
  <c r="S70" i="2"/>
  <c r="U70" i="2" s="1"/>
  <c r="AB7" i="2"/>
  <c r="T7" i="2"/>
  <c r="T15" i="2"/>
  <c r="AB15" i="2"/>
  <c r="T23" i="2"/>
  <c r="AB23" i="2"/>
  <c r="T29" i="2"/>
  <c r="AB29" i="2"/>
  <c r="T33" i="2"/>
  <c r="AB33" i="2"/>
  <c r="T37" i="2"/>
  <c r="AB37" i="2"/>
  <c r="T41" i="2"/>
  <c r="AB41" i="2"/>
  <c r="T45" i="2"/>
  <c r="AB45" i="2"/>
  <c r="T47" i="2"/>
  <c r="AB47" i="2"/>
  <c r="T51" i="2"/>
  <c r="AB51" i="2"/>
  <c r="T55" i="2"/>
  <c r="AB55" i="2"/>
  <c r="AB59" i="2"/>
  <c r="T59" i="2"/>
  <c r="T63" i="2"/>
  <c r="AB63" i="2"/>
  <c r="T69" i="2"/>
  <c r="AB69" i="2"/>
  <c r="AC4" i="2"/>
  <c r="S4" i="2"/>
  <c r="S8" i="2"/>
  <c r="AC8" i="2"/>
  <c r="AC10" i="2"/>
  <c r="S10" i="2"/>
  <c r="S12" i="2"/>
  <c r="AC12" i="2"/>
  <c r="S16" i="2"/>
  <c r="AC16" i="2"/>
  <c r="Q18" i="2"/>
  <c r="S18" i="2"/>
  <c r="U18" i="2" s="1"/>
  <c r="AC18" i="2"/>
  <c r="S20" i="2"/>
  <c r="AC20" i="2"/>
  <c r="Q24" i="2"/>
  <c r="S24" i="2"/>
  <c r="AC24" i="2"/>
  <c r="AB4" i="2"/>
  <c r="T4" i="2"/>
  <c r="T6" i="2"/>
  <c r="AB6" i="2"/>
  <c r="AB8" i="2"/>
  <c r="T8" i="2"/>
  <c r="AB10" i="2"/>
  <c r="T10" i="2"/>
  <c r="AB12" i="2"/>
  <c r="T12" i="2"/>
  <c r="AB14" i="2"/>
  <c r="T14" i="2"/>
  <c r="AB16" i="2"/>
  <c r="T16" i="2"/>
  <c r="AB18" i="2"/>
  <c r="T18" i="2"/>
  <c r="AB20" i="2"/>
  <c r="T20" i="2"/>
  <c r="AB22" i="2"/>
  <c r="T22" i="2"/>
  <c r="AB24" i="2"/>
  <c r="T24" i="2"/>
  <c r="AB26" i="2"/>
  <c r="T26" i="2"/>
  <c r="AB28" i="2"/>
  <c r="T28" i="2"/>
  <c r="AB30" i="2"/>
  <c r="T30" i="2"/>
  <c r="AB32" i="2"/>
  <c r="T32" i="2"/>
  <c r="AB34" i="2"/>
  <c r="T34" i="2"/>
  <c r="AB36" i="2"/>
  <c r="T36" i="2"/>
  <c r="AB38" i="2"/>
  <c r="T38" i="2"/>
  <c r="AB40" i="2"/>
  <c r="T40" i="2"/>
  <c r="AB42" i="2"/>
  <c r="T42" i="2"/>
  <c r="AB44" i="2"/>
  <c r="T44" i="2"/>
  <c r="AB46" i="2"/>
  <c r="T46" i="2"/>
  <c r="AB48" i="2"/>
  <c r="T48" i="2"/>
  <c r="AB50" i="2"/>
  <c r="T50" i="2"/>
  <c r="AB52" i="2"/>
  <c r="T52" i="2"/>
  <c r="AB54" i="2"/>
  <c r="T54" i="2"/>
  <c r="AB56" i="2"/>
  <c r="T56" i="2"/>
  <c r="T58" i="2"/>
  <c r="AB58" i="2"/>
  <c r="T60" i="2"/>
  <c r="AB60" i="2"/>
  <c r="T62" i="2"/>
  <c r="AB62" i="2"/>
  <c r="T64" i="2"/>
  <c r="AB64" i="2"/>
  <c r="T66" i="2"/>
  <c r="AB66" i="2"/>
  <c r="T68" i="2"/>
  <c r="AB68" i="2"/>
  <c r="T70" i="2"/>
  <c r="AB70" i="2"/>
  <c r="AB3" i="2"/>
  <c r="T3" i="2"/>
  <c r="AB9" i="2"/>
  <c r="T9" i="2"/>
  <c r="T13" i="2"/>
  <c r="AB13" i="2"/>
  <c r="T17" i="2"/>
  <c r="AB17" i="2"/>
  <c r="T21" i="2"/>
  <c r="AB21" i="2"/>
  <c r="T27" i="2"/>
  <c r="AB27" i="2"/>
  <c r="AC3" i="2"/>
  <c r="S3" i="2"/>
  <c r="U3" i="2" s="1"/>
  <c r="AC5" i="2"/>
  <c r="S5" i="2"/>
  <c r="U5" i="2" s="1"/>
  <c r="AC7" i="2"/>
  <c r="S7" i="2"/>
  <c r="U7" i="2" s="1"/>
  <c r="S9" i="2"/>
  <c r="AC9" i="2"/>
  <c r="S11" i="2"/>
  <c r="U11" i="2" s="1"/>
  <c r="AC11" i="2"/>
  <c r="AC13" i="2"/>
  <c r="S13" i="2"/>
  <c r="AC15" i="2"/>
  <c r="S15" i="2"/>
  <c r="U15" i="2" s="1"/>
  <c r="AC17" i="2"/>
  <c r="S17" i="2"/>
  <c r="U17" i="2" s="1"/>
  <c r="AC19" i="2"/>
  <c r="S19" i="2"/>
  <c r="U19" i="2" s="1"/>
  <c r="AC21" i="2"/>
  <c r="S21" i="2"/>
  <c r="AC23" i="2"/>
  <c r="S23" i="2"/>
  <c r="U23" i="2" s="1"/>
  <c r="AC25" i="2"/>
  <c r="S25" i="2"/>
  <c r="AC27" i="2"/>
  <c r="S27" i="2"/>
  <c r="U27" i="2" s="1"/>
  <c r="AC29" i="2"/>
  <c r="S29" i="2"/>
  <c r="AC31" i="2"/>
  <c r="S31" i="2"/>
  <c r="U31" i="2" s="1"/>
  <c r="AC33" i="2"/>
  <c r="S33" i="2"/>
  <c r="U33" i="2" s="1"/>
  <c r="AC35" i="2"/>
  <c r="S35" i="2"/>
  <c r="U35" i="2" s="1"/>
  <c r="AC37" i="2"/>
  <c r="S37" i="2"/>
  <c r="AC39" i="2"/>
  <c r="S39" i="2"/>
  <c r="U39" i="2" s="1"/>
  <c r="AC41" i="2"/>
  <c r="S41" i="2"/>
  <c r="U41" i="2" s="1"/>
  <c r="AC43" i="2"/>
  <c r="S43" i="2"/>
  <c r="U43" i="2" s="1"/>
  <c r="AC45" i="2"/>
  <c r="S45" i="2"/>
  <c r="AC47" i="2"/>
  <c r="S47" i="2"/>
  <c r="U47" i="2" s="1"/>
  <c r="AC49" i="2"/>
  <c r="S49" i="2"/>
  <c r="U49" i="2" s="1"/>
  <c r="AC51" i="2"/>
  <c r="S51" i="2"/>
  <c r="U51" i="2" s="1"/>
  <c r="AC53" i="2"/>
  <c r="S53" i="2"/>
  <c r="AC55" i="2"/>
  <c r="S55" i="2"/>
  <c r="U55" i="2" s="1"/>
  <c r="S59" i="2"/>
  <c r="AC59" i="2"/>
  <c r="S61" i="2"/>
  <c r="U61" i="2" s="1"/>
  <c r="AC61" i="2"/>
  <c r="AC63" i="2"/>
  <c r="S63" i="2"/>
  <c r="U63" i="2" s="1"/>
  <c r="S65" i="2"/>
  <c r="U65" i="2" s="1"/>
  <c r="AC65" i="2"/>
  <c r="S67" i="2"/>
  <c r="AC67" i="2"/>
  <c r="S69" i="2"/>
  <c r="U69" i="2" s="1"/>
  <c r="AC69" i="2"/>
  <c r="S57" i="2"/>
  <c r="U57" i="2" s="1"/>
  <c r="AC57" i="2"/>
  <c r="Q13" i="2"/>
  <c r="Q41" i="2"/>
  <c r="Q45" i="2"/>
  <c r="Q31" i="2"/>
  <c r="Q55" i="2"/>
  <c r="Q59" i="2"/>
  <c r="Q61" i="2"/>
  <c r="Q67" i="2"/>
  <c r="Q69" i="2"/>
  <c r="Q2" i="2"/>
  <c r="Q6" i="2"/>
  <c r="Q8" i="2"/>
  <c r="Q10" i="2"/>
  <c r="Q12" i="2"/>
  <c r="Q14" i="2"/>
  <c r="Q16" i="2"/>
  <c r="Q21" i="2"/>
  <c r="Q25" i="2"/>
  <c r="Q29" i="2"/>
  <c r="Q35" i="2"/>
  <c r="Q47" i="2"/>
  <c r="Q66" i="2"/>
  <c r="Q3" i="2"/>
  <c r="Q7" i="2"/>
  <c r="Q15" i="2"/>
  <c r="Q38" i="2"/>
  <c r="Q40" i="2"/>
  <c r="Q42" i="2"/>
  <c r="Q44" i="2"/>
  <c r="Q46" i="2"/>
  <c r="Q48" i="2"/>
  <c r="Q53" i="2"/>
  <c r="Q17" i="2"/>
  <c r="Q19" i="2"/>
  <c r="Q33" i="2"/>
  <c r="Q49" i="2"/>
  <c r="Q51" i="2"/>
  <c r="Q5" i="2"/>
  <c r="Q23" i="2"/>
  <c r="Q32" i="2"/>
  <c r="Q37" i="2"/>
  <c r="Q39" i="2"/>
  <c r="Q4" i="2"/>
  <c r="Q9" i="2"/>
  <c r="Q11" i="2"/>
  <c r="Q20" i="2"/>
  <c r="Q27" i="2"/>
  <c r="Q36" i="2"/>
  <c r="Q43" i="2"/>
  <c r="Q52" i="2"/>
  <c r="Q63" i="2"/>
  <c r="Q70" i="2"/>
  <c r="U53" i="2" l="1"/>
  <c r="U45" i="2"/>
  <c r="U37" i="2"/>
  <c r="U29" i="2"/>
  <c r="U25" i="2"/>
  <c r="U21" i="2"/>
  <c r="U13" i="2"/>
  <c r="U9" i="2"/>
  <c r="U28" i="2"/>
  <c r="U12" i="2"/>
  <c r="U8" i="2"/>
  <c r="U66" i="2"/>
  <c r="U60" i="2"/>
  <c r="U52" i="2"/>
  <c r="U30" i="2"/>
  <c r="U14" i="2"/>
  <c r="U20" i="2"/>
  <c r="U10" i="2"/>
  <c r="U4" i="2"/>
  <c r="U68" i="2"/>
  <c r="U62" i="2"/>
  <c r="U54" i="2"/>
  <c r="U48" i="2"/>
  <c r="U44" i="2"/>
  <c r="U40" i="2"/>
  <c r="U36" i="2"/>
  <c r="U22" i="2"/>
  <c r="U67" i="2"/>
  <c r="U59" i="2"/>
  <c r="U24" i="2"/>
  <c r="U16" i="2"/>
  <c r="U64" i="2"/>
  <c r="U58" i="2"/>
  <c r="U56" i="2"/>
  <c r="U50" i="2"/>
  <c r="U32" i="2"/>
  <c r="U26" i="2"/>
  <c r="U6" i="2"/>
</calcChain>
</file>

<file path=xl/sharedStrings.xml><?xml version="1.0" encoding="utf-8"?>
<sst xmlns="http://schemas.openxmlformats.org/spreadsheetml/2006/main" count="1684" uniqueCount="338">
  <si>
    <t>WALKING FATALITIES - age, race</t>
  </si>
  <si>
    <t>Return to Table of Contents</t>
  </si>
  <si>
    <t>NOTE: Blank cells = data not collected or not available</t>
  </si>
  <si>
    <t>FATALITIES &amp; AGE</t>
  </si>
  <si>
    <t>Dataset Title</t>
  </si>
  <si>
    <t>City Size</t>
  </si>
  <si>
    <t>2005 Total Walking Fatalities</t>
  </si>
  <si>
    <t>2006 Total Walking Fatalities</t>
  </si>
  <si>
    <t>2007 Total Walking Fatalities</t>
  </si>
  <si>
    <t>2008 Total Walking Fatalities</t>
  </si>
  <si>
    <t>2009 Total Walking Fatalities</t>
  </si>
  <si>
    <t>2010 Total Walking Fatalities</t>
  </si>
  <si>
    <t>2011 Total Walking Fatalities (updated)</t>
  </si>
  <si>
    <t>2012 Total Walking Fatalities</t>
  </si>
  <si>
    <t>2013 Total Walking Fatalities</t>
  </si>
  <si>
    <t>2014 Total Walking Fatalities</t>
  </si>
  <si>
    <t>2015 Total Walking Fatalities</t>
  </si>
  <si>
    <t>2016 Total Walking Fatalities</t>
  </si>
  <si>
    <t>Source</t>
  </si>
  <si>
    <t>FARS</t>
  </si>
  <si>
    <t>Source (details)</t>
  </si>
  <si>
    <t>FARS 2015</t>
  </si>
  <si>
    <t>FARS 2013</t>
  </si>
  <si>
    <t>FARS 2018</t>
  </si>
  <si>
    <t>Large Cities (sum of below)</t>
  </si>
  <si>
    <t>lg</t>
  </si>
  <si>
    <t>Large Cities Average (of below)</t>
  </si>
  <si>
    <t>Large Cities Median (of below)</t>
  </si>
  <si>
    <t>High value</t>
  </si>
  <si>
    <t>Low value</t>
  </si>
  <si>
    <t>MSC Cities (sum of below)</t>
  </si>
  <si>
    <t>msc</t>
  </si>
  <si>
    <t>MSC Cities Average (of below)</t>
  </si>
  <si>
    <t>MSC Cities Median (of below)</t>
  </si>
  <si>
    <t>MSC High value</t>
  </si>
  <si>
    <t>MSC Low value</t>
  </si>
  <si>
    <t>Albuquerque</t>
  </si>
  <si>
    <t>Arlington, TX</t>
  </si>
  <si>
    <t>Atlanta</t>
  </si>
  <si>
    <t>Austin</t>
  </si>
  <si>
    <t>Baltimore</t>
  </si>
  <si>
    <t>Boston</t>
  </si>
  <si>
    <t>Charlotte</t>
  </si>
  <si>
    <t>Chicago</t>
  </si>
  <si>
    <t xml:space="preserve">Cleveland </t>
  </si>
  <si>
    <t xml:space="preserve">Colorado Springs </t>
  </si>
  <si>
    <t xml:space="preserve">Columbus </t>
  </si>
  <si>
    <t>Dallas</t>
  </si>
  <si>
    <t>Denver</t>
  </si>
  <si>
    <t>Detroit</t>
  </si>
  <si>
    <t xml:space="preserve">El Paso </t>
  </si>
  <si>
    <t>Fort Worth</t>
  </si>
  <si>
    <t xml:space="preserve">Fresno </t>
  </si>
  <si>
    <t xml:space="preserve">Houston </t>
  </si>
  <si>
    <t>Indianapolis</t>
  </si>
  <si>
    <t>Jacksonville</t>
  </si>
  <si>
    <t>Kansas City, MO</t>
  </si>
  <si>
    <t xml:space="preserve">Las Vegas </t>
  </si>
  <si>
    <t xml:space="preserve">Long Beach </t>
  </si>
  <si>
    <t xml:space="preserve">Los Angeles </t>
  </si>
  <si>
    <t>Louisville</t>
  </si>
  <si>
    <t xml:space="preserve">Memphis </t>
  </si>
  <si>
    <t>Mesa</t>
  </si>
  <si>
    <t xml:space="preserve">Miami </t>
  </si>
  <si>
    <t>Milwaukee</t>
  </si>
  <si>
    <t>Minneapolis</t>
  </si>
  <si>
    <t>Nashville (Metro Gov)</t>
  </si>
  <si>
    <t xml:space="preserve">New York </t>
  </si>
  <si>
    <t xml:space="preserve">Oakland </t>
  </si>
  <si>
    <t>Oklahoma City</t>
  </si>
  <si>
    <t xml:space="preserve">Omaha </t>
  </si>
  <si>
    <t>Philadelphia</t>
  </si>
  <si>
    <t xml:space="preserve">Phoenix </t>
  </si>
  <si>
    <t>Portland, OR</t>
  </si>
  <si>
    <t>Raleigh</t>
  </si>
  <si>
    <t>Sacramento</t>
  </si>
  <si>
    <t xml:space="preserve">San Antonio </t>
  </si>
  <si>
    <t xml:space="preserve">San Diego </t>
  </si>
  <si>
    <t xml:space="preserve">San Francisco </t>
  </si>
  <si>
    <t xml:space="preserve">San Jose </t>
  </si>
  <si>
    <t xml:space="preserve">Seattle </t>
  </si>
  <si>
    <t xml:space="preserve">Tucson </t>
  </si>
  <si>
    <t>Tulsa</t>
  </si>
  <si>
    <t xml:space="preserve">Virginia Beach </t>
  </si>
  <si>
    <t>Washington, DC</t>
  </si>
  <si>
    <t>Wichita, KS</t>
  </si>
  <si>
    <t>Albany</t>
  </si>
  <si>
    <t>Anchorage</t>
  </si>
  <si>
    <t>Baton Rouge</t>
  </si>
  <si>
    <t>Bellingham</t>
  </si>
  <si>
    <t>Boulder</t>
  </si>
  <si>
    <t>Burlington</t>
  </si>
  <si>
    <t>Charleston</t>
  </si>
  <si>
    <t>Chattanooga</t>
  </si>
  <si>
    <t>Davis</t>
  </si>
  <si>
    <t>Eugene</t>
  </si>
  <si>
    <t>Fort Collins</t>
  </si>
  <si>
    <t>Urban Honolulu</t>
  </si>
  <si>
    <t>Madison</t>
  </si>
  <si>
    <t>Missoula</t>
  </si>
  <si>
    <t>New Orleans</t>
  </si>
  <si>
    <t>Pittsburgh</t>
  </si>
  <si>
    <t>Salt Lake City</t>
  </si>
  <si>
    <t>Spokane</t>
  </si>
  <si>
    <t>St Louis</t>
  </si>
  <si>
    <t>2012-2016</t>
  </si>
  <si>
    <t>2007-2011</t>
  </si>
  <si>
    <t>% change</t>
  </si>
  <si>
    <t>Albany city, New York</t>
  </si>
  <si>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</si>
  <si>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</si>
  <si>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</si>
  <si>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</si>
  <si>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</si>
  <si>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</si>
  <si>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Baton Rouge city, Louisiana</t>
  </si>
  <si>
    <t>Bellingham city, Washington</t>
  </si>
  <si>
    <t>Boston city, Massachusetts</t>
  </si>
  <si>
    <t>Boulder city, Colorado</t>
  </si>
  <si>
    <t>Burlington city, Vermont</t>
  </si>
  <si>
    <t>Charleston city, South Carolina</t>
  </si>
  <si>
    <t>Charlotte city, North Carolina</t>
  </si>
  <si>
    <t>Chattanooga city, Tennessee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</si>
  <si>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</si>
  <si>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</si>
  <si>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</si>
  <si>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</si>
  <si>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</si>
  <si>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</si>
  <si>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</si>
  <si>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Detroit city, Michigan</t>
  </si>
  <si>
    <t>El Paso city, Texas</t>
  </si>
  <si>
    <t>Eugene city, Oregon</t>
  </si>
  <si>
    <t>Fort Collins city, Colorado</t>
  </si>
  <si>
    <t>Fort Worth city, Texas</t>
  </si>
  <si>
    <t>Fresno city, California</t>
  </si>
  <si>
    <t>Houston city, Texas</t>
  </si>
  <si>
    <t>Indianapolis city (balance), Indiana</t>
  </si>
  <si>
    <t>Jacksonville city, Florida</t>
  </si>
  <si>
    <t>Kansas City city, Missouri</t>
  </si>
  <si>
    <t>Las Vegas city, Nevada</t>
  </si>
  <si>
    <t>Long Beach city, California</t>
  </si>
  <si>
    <t>Los Angeles city, California</t>
  </si>
  <si>
    <t>Louisville/Jefferson County metro government (balance), Kentucky</t>
  </si>
  <si>
    <t>Madison city, Wisconsin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</si>
  <si>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</si>
  <si>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</si>
  <si>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</si>
  <si>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</si>
  <si>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</si>
  <si>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</si>
  <si>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Nashville-Davidson metropolitan government (balance), Tennessee</t>
  </si>
  <si>
    <t>New Orleans city, Louisiana</t>
  </si>
  <si>
    <t>New York city, New York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</si>
  <si>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</si>
  <si>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</si>
  <si>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</si>
  <si>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</si>
  <si>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</si>
  <si>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Pittsburgh city, Pennsylvania</t>
  </si>
  <si>
    <t>Portland city, Oregon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</si>
  <si>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</si>
  <si>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</si>
  <si>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</si>
  <si>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</si>
  <si>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</si>
  <si>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</si>
  <si>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</si>
  <si>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</si>
  <si>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Spokane city, Washington</t>
  </si>
  <si>
    <t>St. Louis city, Missouri</t>
  </si>
  <si>
    <t>Tucson city, Arizona</t>
  </si>
  <si>
    <t>Tulsa city, Oklahoma</t>
  </si>
  <si>
    <t>Urban Honolulu CDP, Hawaii</t>
  </si>
  <si>
    <t>Virginia Beach city, Virginia</t>
  </si>
  <si>
    <t>Washington city, District of Columbia</t>
  </si>
  <si>
    <t>Wichita city, Kansas</t>
  </si>
  <si>
    <t># Total Fatalities</t>
  </si>
  <si>
    <t>Albuquerque</t>
    <phoneticPr fontId="0" type="noConversion"/>
  </si>
  <si>
    <t>Arlington, TX</t>
    <phoneticPr fontId="0" type="noConversion"/>
  </si>
  <si>
    <t>Wichita, KS</t>
    <phoneticPr fontId="0" type="noConversion"/>
  </si>
  <si>
    <t>Albany</t>
    <phoneticPr fontId="6" type="noConversion"/>
  </si>
  <si>
    <t>Anchorage</t>
    <phoneticPr fontId="6" type="noConversion"/>
  </si>
  <si>
    <t>Baton Rouge</t>
    <phoneticPr fontId="6" type="noConversion"/>
  </si>
  <si>
    <t>Bellingham</t>
    <phoneticPr fontId="6" type="noConversion"/>
  </si>
  <si>
    <t>Boulder</t>
    <phoneticPr fontId="6" type="noConversion"/>
  </si>
  <si>
    <t>Burlington</t>
    <phoneticPr fontId="6" type="noConversion"/>
  </si>
  <si>
    <t>Charleston</t>
    <phoneticPr fontId="6" type="noConversion"/>
  </si>
  <si>
    <t>Chattanooga</t>
    <phoneticPr fontId="6" type="noConversion"/>
  </si>
  <si>
    <t>Davis</t>
    <phoneticPr fontId="6" type="noConversion"/>
  </si>
  <si>
    <t>Eugene</t>
    <phoneticPr fontId="6" type="noConversion"/>
  </si>
  <si>
    <t>Fort Collins</t>
    <phoneticPr fontId="6" type="noConversion"/>
  </si>
  <si>
    <t>Madison</t>
    <phoneticPr fontId="6" type="noConversion"/>
  </si>
  <si>
    <t>Missoula</t>
    <phoneticPr fontId="6" type="noConversion"/>
  </si>
  <si>
    <t>Pittsburgh</t>
    <phoneticPr fontId="6" type="noConversion"/>
  </si>
  <si>
    <t>Salt Lake City</t>
    <phoneticPr fontId="6" type="noConversion"/>
  </si>
  <si>
    <t>Spokane</t>
    <phoneticPr fontId="6" type="noConversion"/>
  </si>
  <si>
    <t>St Louis</t>
    <phoneticPr fontId="6" type="noConversion"/>
  </si>
  <si>
    <t>% of Traffic Fatalities 2007-11</t>
  </si>
  <si>
    <t>% of Traffic Fatalities 2012-16</t>
  </si>
  <si>
    <t>Per 10k Commuters 2011</t>
  </si>
  <si>
    <t>Per 10k Commuters 2016</t>
  </si>
  <si>
    <t xml:space="preserve">Per 10k Commuters 2007-2011 </t>
  </si>
  <si>
    <t>Per 10k Commuters 2012-2016</t>
  </si>
  <si>
    <t>na</t>
  </si>
  <si>
    <t>Total Pedestrian Fatalities 2007-2011</t>
  </si>
  <si>
    <t>Total Pedestrian Fatalities 2012-2016</t>
  </si>
  <si>
    <t xml:space="preserve">Total Pedestrian Fatalities </t>
  </si>
  <si>
    <t>Pedestrian Fatality Rates as a % of all Traffic Fatalities</t>
  </si>
  <si>
    <t>Pedestrian Fatality Rates per 10k Pedestrian Commuters</t>
  </si>
  <si>
    <t>Annual Average 2007-2011</t>
  </si>
  <si>
    <t xml:space="preserve"> Annual Average 2012-2016</t>
  </si>
  <si>
    <t>Annual Average 2007-11</t>
  </si>
  <si>
    <t>Annual Average 2012-16</t>
  </si>
  <si>
    <t>% Change</t>
  </si>
  <si>
    <t xml:space="preserve">Annual Average 2007-2011 </t>
  </si>
  <si>
    <t>Annual Average 2012-2016</t>
  </si>
  <si>
    <t>% Change.</t>
  </si>
  <si>
    <t>% Change,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</si>
  <si>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</si>
  <si>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</si>
  <si>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</si>
  <si>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</si>
  <si>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</si>
  <si>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</si>
  <si>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</si>
  <si>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</si>
  <si>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</si>
  <si>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</si>
  <si>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</si>
  <si>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</si>
  <si>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Community</t>
  </si>
  <si>
    <t>State</t>
  </si>
  <si>
    <t>Albany NY</t>
  </si>
  <si>
    <t>NY</t>
  </si>
  <si>
    <t>NM</t>
  </si>
  <si>
    <t>AK</t>
  </si>
  <si>
    <t>Arlington</t>
  </si>
  <si>
    <t>TX</t>
  </si>
  <si>
    <t>GA</t>
  </si>
  <si>
    <t>Austin TX</t>
  </si>
  <si>
    <t>TX  </t>
  </si>
  <si>
    <t>MD</t>
  </si>
  <si>
    <t>LA</t>
  </si>
  <si>
    <t>WA </t>
  </si>
  <si>
    <t>MA</t>
  </si>
  <si>
    <t>CO</t>
  </si>
  <si>
    <t>VT  </t>
  </si>
  <si>
    <t>SC </t>
  </si>
  <si>
    <t>NC</t>
  </si>
  <si>
    <t>TN </t>
  </si>
  <si>
    <t>IL</t>
  </si>
  <si>
    <t>Cleveland</t>
  </si>
  <si>
    <t>OH</t>
  </si>
  <si>
    <t>Colorado Springs  </t>
  </si>
  <si>
    <t>Columbus OH</t>
  </si>
  <si>
    <t>CA</t>
  </si>
  <si>
    <t xml:space="preserve">Detroit </t>
  </si>
  <si>
    <t>MI</t>
  </si>
  <si>
    <t>El Paso</t>
  </si>
  <si>
    <t>OR</t>
  </si>
  <si>
    <t>Fresno</t>
  </si>
  <si>
    <t>Houston</t>
  </si>
  <si>
    <t>IN</t>
  </si>
  <si>
    <t>FL</t>
  </si>
  <si>
    <t>Kansas City</t>
  </si>
  <si>
    <t>MO</t>
  </si>
  <si>
    <t>Las Vegas</t>
  </si>
  <si>
    <t>NV</t>
  </si>
  <si>
    <t>Long Beach</t>
  </si>
  <si>
    <t>Los Angeles</t>
  </si>
  <si>
    <t>KY</t>
  </si>
  <si>
    <t>Madison WI</t>
  </si>
  <si>
    <t>WI  </t>
  </si>
  <si>
    <t>Memphis</t>
  </si>
  <si>
    <t>AZ</t>
  </si>
  <si>
    <t>Miami</t>
  </si>
  <si>
    <t>MN</t>
  </si>
  <si>
    <t>MT</t>
  </si>
  <si>
    <t>Nashville</t>
  </si>
  <si>
    <t>New York City</t>
  </si>
  <si>
    <t>Oakland</t>
  </si>
  <si>
    <t>OK</t>
  </si>
  <si>
    <t>Omaha</t>
  </si>
  <si>
    <t>NE</t>
  </si>
  <si>
    <t>PA</t>
  </si>
  <si>
    <t>Phoenix AZ</t>
  </si>
  <si>
    <t>Portland OR</t>
  </si>
  <si>
    <t>UT </t>
  </si>
  <si>
    <t>San Antonio</t>
  </si>
  <si>
    <t>San Diego</t>
  </si>
  <si>
    <t>San Francisco</t>
  </si>
  <si>
    <t>San Jose</t>
  </si>
  <si>
    <t>Seattle</t>
  </si>
  <si>
    <t>St. Louis</t>
  </si>
  <si>
    <t>Tucson</t>
  </si>
  <si>
    <t>Honolulu</t>
  </si>
  <si>
    <t>HI</t>
  </si>
  <si>
    <t>Virginia Beach</t>
  </si>
  <si>
    <t>VA </t>
  </si>
  <si>
    <t>Washington DC</t>
  </si>
  <si>
    <t>DC</t>
  </si>
  <si>
    <t>Wichita</t>
  </si>
  <si>
    <t>KS</t>
  </si>
  <si>
    <t>Percentage Change</t>
  </si>
  <si>
    <t>Pedestrian Fatality Rates as a Percentage of all Traffic Fatalities</t>
  </si>
  <si>
    <t>Albuquerque</t>
    <phoneticPr fontId="0" type="noConversion"/>
  </si>
  <si>
    <t>Wichita, KS</t>
    <phoneticPr fontId="0" type="noConversion"/>
  </si>
  <si>
    <t>Average Annual Pedestrian Fatalities per 100,000</t>
  </si>
  <si>
    <t>Percentage Change in Pedestrian Fatalities as a Percentage of of all Traffic Fatalities</t>
  </si>
  <si>
    <t>Avg. 2007-11</t>
  </si>
  <si>
    <t>Avg. 2012-16</t>
  </si>
  <si>
    <t>2016 Total Pedestrian Fatalities</t>
  </si>
  <si>
    <t>Total Pedestrian Fatalities</t>
  </si>
  <si>
    <t>Percentage Change in Total Pedestrian Fatalities</t>
  </si>
  <si>
    <t>Pedestrian Fatality rate per 10k People who Walk to Work</t>
  </si>
  <si>
    <t>Cities</t>
  </si>
  <si>
    <t>New York, NY</t>
  </si>
  <si>
    <t>Los Angeles, CA</t>
  </si>
  <si>
    <t>Phoenix, AZ</t>
  </si>
  <si>
    <t>Houston, TX</t>
  </si>
  <si>
    <t>San Antonio, TX</t>
  </si>
  <si>
    <t>Dallas, TX</t>
  </si>
  <si>
    <t>Chicago, IL</t>
  </si>
  <si>
    <t>Detroit, MI</t>
  </si>
  <si>
    <t>Philadelphia, PA</t>
  </si>
  <si>
    <t>San Diego, CA</t>
  </si>
  <si>
    <t>Geography</t>
  </si>
  <si>
    <t>2011 Estimate; Total</t>
  </si>
  <si>
    <t>2016 Estimate; Total</t>
  </si>
  <si>
    <t>Rate of Pedestrian Fatalities per 10k People who Walk to Work</t>
  </si>
  <si>
    <t>Rate of Pedestrian Fatalities per 100k Residents</t>
  </si>
  <si>
    <t>2016 per capita</t>
  </si>
  <si>
    <t>2011 per capita</t>
  </si>
  <si>
    <t>Percentage Changes based on 5-year Averages (2007-2011 and 2012-2016)</t>
  </si>
  <si>
    <t>Percentage Change in Pedestrian Fatality Rate per 10k People who Walk to Work</t>
  </si>
  <si>
    <t>Pedestrian Fatalities per 100k Residents</t>
  </si>
  <si>
    <t>Pedestrian Fatalities as a Percentage of all traffic fatalities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</si>
</sst>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(* #,##0_);_(* \(#,##0\);_(* &quot;-&quot;??_);_(@_)"/>
    <numFmt numFmtId="166" formatCode="_-* #,##0_-;\-* #,##0_-;_-* &quot;-&quot;??_-;_-@_-"/>
    <numFmt numFmtId="167" formatCode="_(* #,##0.0_);_(* \(#,##0.0\);_(* &quot;-&quot;??_);_(@_)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  <font>
      <b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 applyFill="0" applyProtection="0"/>
    <xf numFmtId="0" fontId="2" fillId="0" borderId="0"/>
    <xf numFmtId="0" fontId="14" fillId="0" borderId="0" applyFill="0" applyProtection="0"/>
  </cellStyleXfs>
  <cellXfs count="240">
    <xf numFmtId="0" fontId="0" fillId="0" borderId="0" xfId="0"/>
    <xf numFmtId="0" fontId="3" fillId="0" borderId="0" xfId="2" applyFont="1"/>
    <xf numFmtId="0" fontId="4" fillId="0" borderId="0" xfId="2" applyFont="1" applyBorder="1"/>
    <xf numFmtId="0" fontId="2" fillId="0" borderId="0" xfId="2" applyFont="1"/>
    <xf numFmtId="0" fontId="2" fillId="0" borderId="0" xfId="2"/>
    <xf numFmtId="164" fontId="2" fillId="0" borderId="0" xfId="3" applyNumberFormat="1" applyFont="1"/>
    <xf numFmtId="0" fontId="6" fillId="0" borderId="0" xfId="4" applyBorder="1" applyAlignment="1" applyProtection="1"/>
    <xf numFmtId="0" fontId="7" fillId="0" borderId="0" xfId="4" applyFont="1" applyFill="1" applyBorder="1" applyAlignment="1" applyProtection="1"/>
    <xf numFmtId="0" fontId="4" fillId="0" borderId="0" xfId="2" applyFont="1" applyFill="1"/>
    <xf numFmtId="0" fontId="7" fillId="0" borderId="0" xfId="4" applyFont="1" applyBorder="1" applyAlignment="1" applyProtection="1"/>
    <xf numFmtId="0" fontId="4" fillId="2" borderId="0" xfId="2" applyFont="1" applyFill="1"/>
    <xf numFmtId="0" fontId="4" fillId="3" borderId="0" xfId="0" applyFont="1" applyFill="1"/>
    <xf numFmtId="0" fontId="8" fillId="0" borderId="0" xfId="2" applyFont="1"/>
    <xf numFmtId="0" fontId="8" fillId="0" borderId="0" xfId="2" applyFont="1" applyBorder="1" applyAlignment="1">
      <alignment wrapText="1"/>
    </xf>
    <xf numFmtId="0" fontId="9" fillId="0" borderId="0" xfId="2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2" applyFont="1"/>
    <xf numFmtId="0" fontId="4" fillId="4" borderId="0" xfId="2" applyFont="1" applyFill="1" applyBorder="1"/>
    <xf numFmtId="165" fontId="2" fillId="4" borderId="0" xfId="2" applyNumberFormat="1" applyFill="1"/>
    <xf numFmtId="166" fontId="2" fillId="4" borderId="0" xfId="2" applyNumberFormat="1" applyFill="1"/>
    <xf numFmtId="0" fontId="4" fillId="0" borderId="0" xfId="2" applyFont="1" applyFill="1" applyBorder="1"/>
    <xf numFmtId="0" fontId="2" fillId="0" borderId="0" xfId="2" applyFill="1" applyBorder="1"/>
    <xf numFmtId="0" fontId="4" fillId="5" borderId="0" xfId="2" applyFont="1" applyFill="1" applyBorder="1"/>
    <xf numFmtId="165" fontId="2" fillId="5" borderId="0" xfId="2" applyNumberFormat="1" applyFill="1" applyBorder="1"/>
    <xf numFmtId="167" fontId="2" fillId="5" borderId="0" xfId="2" applyNumberFormat="1" applyFill="1" applyBorder="1"/>
    <xf numFmtId="3" fontId="4" fillId="0" borderId="0" xfId="2" quotePrefix="1" applyNumberFormat="1" applyFont="1" applyFill="1" applyBorder="1" applyAlignment="1" applyProtection="1">
      <alignment horizontal="left" vertical="center" wrapText="1"/>
      <protection locked="0"/>
    </xf>
    <xf numFmtId="3" fontId="2" fillId="0" borderId="0" xfId="2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/>
    </xf>
    <xf numFmtId="0" fontId="2" fillId="0" borderId="0" xfId="2" applyFill="1" applyBorder="1" applyAlignment="1">
      <alignment horizontal="center" vertical="top" wrapText="1"/>
    </xf>
    <xf numFmtId="0" fontId="10" fillId="0" borderId="0" xfId="2" applyNumberFormat="1" applyFont="1" applyFill="1" applyBorder="1" applyAlignment="1">
      <alignment horizontal="center" vertical="top" wrapText="1"/>
    </xf>
    <xf numFmtId="0" fontId="0" fillId="0" borderId="0" xfId="0" applyAlignment="1"/>
    <xf numFmtId="3" fontId="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/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2" fillId="5" borderId="0" xfId="2" applyFill="1" applyBorder="1" applyAlignment="1">
      <alignment horizontal="center"/>
    </xf>
    <xf numFmtId="0" fontId="2" fillId="0" borderId="0" xfId="2" applyFont="1" applyFill="1" applyBorder="1" applyAlignment="1">
      <alignment horizontal="center" vertical="top"/>
    </xf>
    <xf numFmtId="0" fontId="2" fillId="0" borderId="0" xfId="2" applyFill="1" applyBorder="1" applyAlignment="1">
      <alignment horizontal="center"/>
    </xf>
    <xf numFmtId="3" fontId="2" fillId="5" borderId="0" xfId="2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left"/>
    </xf>
    <xf numFmtId="0" fontId="11" fillId="0" borderId="0" xfId="0" applyFont="1" applyAlignment="1">
      <alignment wrapText="1"/>
    </xf>
    <xf numFmtId="9" fontId="0" fillId="0" borderId="0" xfId="1" applyFont="1"/>
    <xf numFmtId="0" fontId="0" fillId="0" borderId="0" xfId="0" applyFill="1"/>
    <xf numFmtId="3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2" fontId="0" fillId="0" borderId="1" xfId="1" applyNumberFormat="1" applyFont="1" applyBorder="1"/>
    <xf numFmtId="0" fontId="0" fillId="0" borderId="2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9" fontId="0" fillId="0" borderId="3" xfId="1" applyFon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9" fontId="0" fillId="0" borderId="9" xfId="1" applyFont="1" applyBorder="1"/>
    <xf numFmtId="2" fontId="0" fillId="0" borderId="9" xfId="1" applyNumberFormat="1" applyFont="1" applyBorder="1"/>
    <xf numFmtId="9" fontId="0" fillId="0" borderId="6" xfId="1" applyFont="1" applyBorder="1"/>
    <xf numFmtId="9" fontId="0" fillId="0" borderId="1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9" fillId="0" borderId="8" xfId="2" applyFont="1" applyBorder="1" applyAlignment="1">
      <alignment horizontal="center" vertical="center" wrapText="1"/>
    </xf>
    <xf numFmtId="9" fontId="0" fillId="0" borderId="1" xfId="1" applyNumberFormat="1" applyFont="1" applyBorder="1"/>
    <xf numFmtId="9" fontId="0" fillId="0" borderId="3" xfId="1" applyNumberFormat="1" applyFont="1" applyBorder="1"/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/>
    <xf numFmtId="0" fontId="11" fillId="0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6" applyFont="1" applyFill="1" applyBorder="1" applyAlignment="1"/>
    <xf numFmtId="0" fontId="15" fillId="0" borderId="1" xfId="7" applyFont="1" applyFill="1" applyBorder="1" applyAlignment="1">
      <alignment wrapText="1"/>
    </xf>
    <xf numFmtId="0" fontId="0" fillId="0" borderId="1" xfId="0" applyFont="1" applyFill="1" applyBorder="1" applyAlignment="1"/>
    <xf numFmtId="0" fontId="11" fillId="0" borderId="1" xfId="8" applyFont="1" applyFill="1" applyBorder="1" applyAlignment="1" applyProtection="1">
      <alignment horizontal="left" vertical="top"/>
    </xf>
    <xf numFmtId="0" fontId="11" fillId="0" borderId="1" xfId="0" applyFont="1" applyFill="1" applyBorder="1" applyAlignment="1"/>
    <xf numFmtId="3" fontId="0" fillId="1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0" fillId="11" borderId="6" xfId="0" applyFont="1" applyFill="1" applyBorder="1"/>
    <xf numFmtId="9" fontId="0" fillId="11" borderId="6" xfId="1" applyNumberFormat="1" applyFont="1" applyFill="1" applyBorder="1"/>
    <xf numFmtId="2" fontId="0" fillId="11" borderId="6" xfId="1" applyNumberFormat="1" applyFont="1" applyFill="1" applyBorder="1"/>
    <xf numFmtId="9" fontId="0" fillId="11" borderId="9" xfId="1" applyNumberFormat="1" applyFont="1" applyFill="1" applyBorder="1"/>
    <xf numFmtId="0" fontId="0" fillId="0" borderId="6" xfId="0" applyFont="1" applyBorder="1"/>
    <xf numFmtId="9" fontId="0" fillId="0" borderId="6" xfId="1" applyNumberFormat="1" applyFont="1" applyBorder="1"/>
    <xf numFmtId="2" fontId="0" fillId="0" borderId="6" xfId="1" applyNumberFormat="1" applyFont="1" applyBorder="1"/>
    <xf numFmtId="9" fontId="0" fillId="0" borderId="9" xfId="1" applyNumberFormat="1" applyFont="1" applyBorder="1"/>
    <xf numFmtId="9" fontId="0" fillId="0" borderId="6" xfId="1" applyNumberFormat="1" applyFont="1" applyBorder="1" applyAlignment="1">
      <alignment horizontal="center"/>
    </xf>
    <xf numFmtId="9" fontId="0" fillId="0" borderId="9" xfId="1" applyNumberFormat="1" applyFont="1" applyBorder="1" applyAlignment="1">
      <alignment horizontal="center"/>
    </xf>
    <xf numFmtId="0" fontId="0" fillId="0" borderId="3" xfId="0" applyFont="1" applyBorder="1"/>
    <xf numFmtId="2" fontId="0" fillId="0" borderId="3" xfId="1" applyNumberFormat="1" applyFont="1" applyBorder="1"/>
    <xf numFmtId="0" fontId="0" fillId="14" borderId="1" xfId="0" applyFont="1" applyFill="1" applyBorder="1"/>
    <xf numFmtId="9" fontId="0" fillId="14" borderId="1" xfId="1" applyNumberFormat="1" applyFont="1" applyFill="1" applyBorder="1"/>
    <xf numFmtId="2" fontId="0" fillId="14" borderId="1" xfId="1" applyNumberFormat="1" applyFont="1" applyFill="1" applyBorder="1"/>
    <xf numFmtId="0" fontId="0" fillId="15" borderId="1" xfId="0" applyFont="1" applyFill="1" applyBorder="1"/>
    <xf numFmtId="9" fontId="0" fillId="15" borderId="1" xfId="1" applyNumberFormat="1" applyFont="1" applyFill="1" applyBorder="1"/>
    <xf numFmtId="2" fontId="0" fillId="15" borderId="1" xfId="1" applyNumberFormat="1" applyFont="1" applyFill="1" applyBorder="1"/>
    <xf numFmtId="0" fontId="0" fillId="16" borderId="1" xfId="0" applyFont="1" applyFill="1" applyBorder="1"/>
    <xf numFmtId="0" fontId="0" fillId="17" borderId="1" xfId="0" applyFont="1" applyFill="1" applyBorder="1"/>
    <xf numFmtId="9" fontId="0" fillId="16" borderId="1" xfId="1" applyNumberFormat="1" applyFont="1" applyFill="1" applyBorder="1"/>
    <xf numFmtId="9" fontId="0" fillId="17" borderId="1" xfId="1" applyNumberFormat="1" applyFont="1" applyFill="1" applyBorder="1"/>
    <xf numFmtId="2" fontId="0" fillId="17" borderId="1" xfId="1" applyNumberFormat="1" applyFont="1" applyFill="1" applyBorder="1"/>
    <xf numFmtId="2" fontId="0" fillId="16" borderId="1" xfId="1" applyNumberFormat="1" applyFont="1" applyFill="1" applyBorder="1"/>
    <xf numFmtId="0" fontId="13" fillId="14" borderId="1" xfId="0" applyFont="1" applyFill="1" applyBorder="1" applyAlignment="1">
      <alignment horizontal="center" vertical="center" wrapText="1"/>
    </xf>
    <xf numFmtId="0" fontId="0" fillId="18" borderId="1" xfId="0" applyFont="1" applyFill="1" applyBorder="1"/>
    <xf numFmtId="0" fontId="0" fillId="19" borderId="1" xfId="0" applyFont="1" applyFill="1" applyBorder="1"/>
    <xf numFmtId="9" fontId="0" fillId="18" borderId="1" xfId="1" applyNumberFormat="1" applyFont="1" applyFill="1" applyBorder="1"/>
    <xf numFmtId="9" fontId="0" fillId="19" borderId="1" xfId="1" applyNumberFormat="1" applyFont="1" applyFill="1" applyBorder="1"/>
    <xf numFmtId="2" fontId="0" fillId="19" borderId="1" xfId="1" applyNumberFormat="1" applyFont="1" applyFill="1" applyBorder="1"/>
    <xf numFmtId="2" fontId="0" fillId="18" borderId="1" xfId="1" applyNumberFormat="1" applyFont="1" applyFill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3" fontId="16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Alignment="1" applyProtection="1">
      <alignment horizontal="left" vertical="center" wrapText="1"/>
      <protection locked="0"/>
    </xf>
    <xf numFmtId="3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0" fillId="2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2" fontId="0" fillId="0" borderId="0" xfId="0" applyNumberFormat="1"/>
    <xf numFmtId="0" fontId="16" fillId="0" borderId="8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2" fontId="0" fillId="11" borderId="10" xfId="0" applyNumberFormat="1" applyFont="1" applyFill="1" applyBorder="1"/>
    <xf numFmtId="2" fontId="0" fillId="0" borderId="10" xfId="0" applyNumberFormat="1" applyFont="1" applyBorder="1"/>
    <xf numFmtId="2" fontId="0" fillId="0" borderId="11" xfId="0" applyNumberFormat="1" applyFont="1" applyBorder="1"/>
    <xf numFmtId="0" fontId="16" fillId="21" borderId="1" xfId="0" applyFont="1" applyFill="1" applyBorder="1" applyAlignment="1">
      <alignment horizontal="center" vertical="center" wrapText="1"/>
    </xf>
    <xf numFmtId="2" fontId="0" fillId="17" borderId="1" xfId="0" applyNumberFormat="1" applyFont="1" applyFill="1" applyBorder="1"/>
    <xf numFmtId="2" fontId="0" fillId="16" borderId="1" xfId="0" applyNumberFormat="1" applyFont="1" applyFill="1" applyBorder="1"/>
    <xf numFmtId="2" fontId="0" fillId="19" borderId="1" xfId="0" applyNumberFormat="1" applyFont="1" applyFill="1" applyBorder="1"/>
    <xf numFmtId="2" fontId="0" fillId="18" borderId="1" xfId="0" applyNumberFormat="1" applyFont="1" applyFill="1" applyBorder="1"/>
    <xf numFmtId="2" fontId="0" fillId="14" borderId="1" xfId="0" applyNumberFormat="1" applyFont="1" applyFill="1" applyBorder="1"/>
    <xf numFmtId="2" fontId="0" fillId="15" borderId="1" xfId="0" applyNumberFormat="1" applyFont="1" applyFill="1" applyBorder="1"/>
    <xf numFmtId="0" fontId="0" fillId="19" borderId="0" xfId="0" applyFill="1"/>
    <xf numFmtId="0" fontId="0" fillId="0" borderId="1" xfId="0" applyFont="1" applyFill="1" applyBorder="1" applyAlignment="1">
      <alignment horizontal="center" wrapText="1"/>
    </xf>
    <xf numFmtId="0" fontId="15" fillId="0" borderId="1" xfId="7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0" fillId="0" borderId="0" xfId="0" applyNumberFormat="1"/>
    <xf numFmtId="9" fontId="0" fillId="0" borderId="1" xfId="1" applyFont="1" applyBorder="1" applyAlignment="1">
      <alignment horizontal="center" wrapText="1"/>
    </xf>
    <xf numFmtId="9" fontId="0" fillId="0" borderId="1" xfId="1" applyNumberFormat="1" applyFont="1" applyFill="1" applyBorder="1" applyAlignment="1">
      <alignment horizontal="center" wrapText="1"/>
    </xf>
    <xf numFmtId="0" fontId="0" fillId="0" borderId="1" xfId="0" applyFont="1" applyFill="1" applyBorder="1"/>
    <xf numFmtId="1" fontId="0" fillId="0" borderId="1" xfId="1" applyNumberFormat="1" applyFont="1" applyFill="1" applyBorder="1" applyAlignment="1">
      <alignment horizontal="center" wrapText="1"/>
    </xf>
    <xf numFmtId="9" fontId="0" fillId="16" borderId="1" xfId="1" applyNumberFormat="1" applyFont="1" applyFill="1" applyBorder="1" applyAlignment="1">
      <alignment horizontal="center" wrapText="1"/>
    </xf>
    <xf numFmtId="9" fontId="0" fillId="16" borderId="1" xfId="1" applyFont="1" applyFill="1" applyBorder="1" applyAlignment="1">
      <alignment horizontal="center" wrapText="1"/>
    </xf>
    <xf numFmtId="9" fontId="0" fillId="22" borderId="1" xfId="1" applyNumberFormat="1" applyFont="1" applyFill="1" applyBorder="1" applyAlignment="1">
      <alignment horizontal="center" wrapText="1"/>
    </xf>
    <xf numFmtId="9" fontId="0" fillId="22" borderId="1" xfId="1" applyFont="1" applyFill="1" applyBorder="1" applyAlignment="1">
      <alignment horizontal="center" wrapText="1"/>
    </xf>
    <xf numFmtId="9" fontId="0" fillId="0" borderId="1" xfId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19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168" fontId="11" fillId="14" borderId="1" xfId="1" applyNumberFormat="1" applyFont="1" applyFill="1" applyBorder="1" applyAlignment="1">
      <alignment horizontal="center"/>
    </xf>
    <xf numFmtId="9" fontId="11" fillId="0" borderId="0" xfId="1" applyNumberFormat="1" applyFont="1" applyFill="1" applyBorder="1" applyAlignment="1">
      <alignment horizontal="center"/>
    </xf>
    <xf numFmtId="0" fontId="11" fillId="0" borderId="1" xfId="7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9" fontId="11" fillId="14" borderId="1" xfId="1" applyNumberFormat="1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9" fontId="11" fillId="15" borderId="1" xfId="1" applyNumberFormat="1" applyFont="1" applyFill="1" applyBorder="1" applyAlignment="1">
      <alignment horizontal="center"/>
    </xf>
    <xf numFmtId="168" fontId="11" fillId="15" borderId="1" xfId="1" applyNumberFormat="1" applyFont="1" applyFill="1" applyBorder="1" applyAlignment="1">
      <alignment horizontal="center"/>
    </xf>
    <xf numFmtId="9" fontId="11" fillId="0" borderId="6" xfId="1" applyNumberFormat="1" applyFont="1" applyFill="1" applyBorder="1" applyAlignment="1">
      <alignment horizontal="center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9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11" fillId="23" borderId="1" xfId="0" applyFont="1" applyFill="1" applyBorder="1" applyAlignment="1">
      <alignment horizontal="center"/>
    </xf>
    <xf numFmtId="9" fontId="11" fillId="23" borderId="1" xfId="1" applyNumberFormat="1" applyFont="1" applyFill="1" applyBorder="1" applyAlignment="1">
      <alignment horizontal="center"/>
    </xf>
    <xf numFmtId="9" fontId="11" fillId="7" borderId="1" xfId="1" applyNumberFormat="1" applyFont="1" applyFill="1" applyBorder="1" applyAlignment="1">
      <alignment horizontal="center"/>
    </xf>
    <xf numFmtId="168" fontId="11" fillId="23" borderId="1" xfId="1" applyNumberFormat="1" applyFont="1" applyFill="1" applyBorder="1" applyAlignment="1">
      <alignment horizontal="center"/>
    </xf>
    <xf numFmtId="168" fontId="11" fillId="7" borderId="1" xfId="1" applyNumberFormat="1" applyFont="1" applyFill="1" applyBorder="1" applyAlignment="1">
      <alignment horizontal="center"/>
    </xf>
    <xf numFmtId="9" fontId="11" fillId="24" borderId="1" xfId="1" applyNumberFormat="1" applyFont="1" applyFill="1" applyBorder="1" applyAlignment="1">
      <alignment horizontal="center"/>
    </xf>
    <xf numFmtId="9" fontId="11" fillId="25" borderId="1" xfId="1" applyNumberFormat="1" applyFont="1" applyFill="1" applyBorder="1" applyAlignment="1">
      <alignment horizontal="center"/>
    </xf>
    <xf numFmtId="168" fontId="11" fillId="25" borderId="1" xfId="1" applyNumberFormat="1" applyFont="1" applyFill="1" applyBorder="1" applyAlignment="1">
      <alignment horizontal="center"/>
    </xf>
    <xf numFmtId="168" fontId="11" fillId="24" borderId="1" xfId="1" applyNumberFormat="1" applyFont="1" applyFill="1" applyBorder="1" applyAlignment="1">
      <alignment horizontal="center"/>
    </xf>
    <xf numFmtId="0" fontId="11" fillId="22" borderId="1" xfId="0" applyFont="1" applyFill="1" applyBorder="1" applyAlignment="1">
      <alignment horizontal="center"/>
    </xf>
    <xf numFmtId="0" fontId="11" fillId="26" borderId="1" xfId="0" applyFont="1" applyFill="1" applyBorder="1" applyAlignment="1">
      <alignment horizontal="center"/>
    </xf>
    <xf numFmtId="0" fontId="11" fillId="27" borderId="1" xfId="0" applyFont="1" applyFill="1" applyBorder="1" applyAlignment="1">
      <alignment horizontal="center"/>
    </xf>
    <xf numFmtId="0" fontId="11" fillId="28" borderId="1" xfId="0" applyFont="1" applyFill="1" applyBorder="1" applyAlignment="1">
      <alignment horizontal="center"/>
    </xf>
    <xf numFmtId="168" fontId="11" fillId="26" borderId="1" xfId="1" applyNumberFormat="1" applyFont="1" applyFill="1" applyBorder="1" applyAlignment="1">
      <alignment horizontal="center"/>
    </xf>
    <xf numFmtId="168" fontId="11" fillId="22" borderId="1" xfId="1" applyNumberFormat="1" applyFont="1" applyFill="1" applyBorder="1" applyAlignment="1">
      <alignment horizontal="center"/>
    </xf>
    <xf numFmtId="168" fontId="11" fillId="27" borderId="1" xfId="1" applyNumberFormat="1" applyFont="1" applyFill="1" applyBorder="1" applyAlignment="1">
      <alignment horizontal="center"/>
    </xf>
    <xf numFmtId="168" fontId="11" fillId="28" borderId="1" xfId="1" applyNumberFormat="1" applyFont="1" applyFill="1" applyBorder="1" applyAlignment="1">
      <alignment horizontal="center"/>
    </xf>
    <xf numFmtId="0" fontId="11" fillId="25" borderId="1" xfId="0" applyFont="1" applyFill="1" applyBorder="1" applyAlignment="1">
      <alignment horizontal="center"/>
    </xf>
    <xf numFmtId="0" fontId="11" fillId="24" borderId="1" xfId="0" applyFont="1" applyFill="1" applyBorder="1" applyAlignment="1">
      <alignment horizontal="center"/>
    </xf>
    <xf numFmtId="9" fontId="11" fillId="22" borderId="1" xfId="1" applyNumberFormat="1" applyFont="1" applyFill="1" applyBorder="1" applyAlignment="1">
      <alignment horizontal="center"/>
    </xf>
    <xf numFmtId="9" fontId="11" fillId="26" borderId="1" xfId="1" applyNumberFormat="1" applyFont="1" applyFill="1" applyBorder="1" applyAlignment="1">
      <alignment horizontal="center"/>
    </xf>
    <xf numFmtId="9" fontId="11" fillId="27" borderId="1" xfId="1" applyNumberFormat="1" applyFont="1" applyFill="1" applyBorder="1" applyAlignment="1">
      <alignment horizontal="center"/>
    </xf>
    <xf numFmtId="9" fontId="11" fillId="28" borderId="1" xfId="1" applyNumberFormat="1" applyFont="1" applyFill="1" applyBorder="1" applyAlignment="1">
      <alignment horizontal="center"/>
    </xf>
    <xf numFmtId="9" fontId="11" fillId="0" borderId="3" xfId="1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9" fontId="11" fillId="22" borderId="6" xfId="1" applyNumberFormat="1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9" fontId="11" fillId="7" borderId="6" xfId="1" applyNumberFormat="1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168" fontId="0" fillId="7" borderId="1" xfId="1" applyNumberFormat="1" applyFont="1" applyFill="1" applyBorder="1" applyAlignment="1">
      <alignment horizontal="center"/>
    </xf>
    <xf numFmtId="9" fontId="0" fillId="7" borderId="1" xfId="1" applyNumberFormat="1" applyFont="1" applyFill="1" applyBorder="1" applyAlignment="1">
      <alignment horizontal="center"/>
    </xf>
    <xf numFmtId="9" fontId="0" fillId="22" borderId="1" xfId="1" applyNumberFormat="1" applyFont="1" applyFill="1" applyBorder="1" applyAlignment="1">
      <alignment horizontal="center"/>
    </xf>
    <xf numFmtId="168" fontId="0" fillId="22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9" fontId="0" fillId="22" borderId="1" xfId="1" applyFont="1" applyFill="1" applyBorder="1" applyAlignment="1">
      <alignment horizontal="center"/>
    </xf>
    <xf numFmtId="168" fontId="0" fillId="22" borderId="1" xfId="0" applyNumberFormat="1" applyFont="1" applyFill="1" applyBorder="1" applyAlignment="1">
      <alignment horizontal="center"/>
    </xf>
    <xf numFmtId="168" fontId="0" fillId="27" borderId="1" xfId="0" applyNumberFormat="1" applyFont="1" applyFill="1" applyBorder="1" applyAlignment="1">
      <alignment horizontal="center"/>
    </xf>
    <xf numFmtId="9" fontId="0" fillId="27" borderId="1" xfId="1" applyFont="1" applyFill="1" applyBorder="1" applyAlignment="1">
      <alignment horizontal="center"/>
    </xf>
    <xf numFmtId="9" fontId="0" fillId="7" borderId="1" xfId="1" applyFont="1" applyFill="1" applyBorder="1" applyAlignment="1">
      <alignment horizontal="center"/>
    </xf>
    <xf numFmtId="168" fontId="0" fillId="7" borderId="1" xfId="0" applyNumberFormat="1" applyFont="1" applyFill="1" applyBorder="1" applyAlignment="1">
      <alignment horizontal="center"/>
    </xf>
    <xf numFmtId="168" fontId="0" fillId="25" borderId="1" xfId="0" applyNumberFormat="1" applyFont="1" applyFill="1" applyBorder="1" applyAlignment="1">
      <alignment horizontal="center"/>
    </xf>
    <xf numFmtId="9" fontId="0" fillId="25" borderId="1" xfId="1" applyFont="1" applyFill="1" applyBorder="1" applyAlignment="1">
      <alignment horizontal="center"/>
    </xf>
    <xf numFmtId="9" fontId="11" fillId="0" borderId="0" xfId="1" applyFont="1"/>
    <xf numFmtId="9" fontId="0" fillId="0" borderId="0" xfId="0" applyNumberFormat="1"/>
    <xf numFmtId="9" fontId="0" fillId="0" borderId="0" xfId="0" applyNumberFormat="1" applyFill="1"/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</cellXfs>
  <cellStyles count="9">
    <cellStyle name="Hyperlink" xfId="4" builtinId="8"/>
    <cellStyle name="Normal" xfId="0" builtinId="0"/>
    <cellStyle name="Normal 2" xfId="2" xr:uid="{00000000-0005-0000-0000-000002000000}"/>
    <cellStyle name="Normal 2 2" xfId="8" xr:uid="{00000000-0005-0000-0000-000003000000}"/>
    <cellStyle name="Normal 2 3" xfId="5" xr:uid="{00000000-0005-0000-0000-000004000000}"/>
    <cellStyle name="Normal 2 3 3" xfId="6" xr:uid="{00000000-0005-0000-0000-000005000000}"/>
    <cellStyle name="Normal 5 4" xfId="7" xr:uid="{00000000-0005-0000-0000-000006000000}"/>
    <cellStyle name="Percent" xfId="1" builtinId="5"/>
    <cellStyle name="Percent 2" xfId="3" xr:uid="{00000000-0005-0000-0000-000008000000}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Cities with Most Pedestrian Deaths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'3.6.1'!$A$3</c:f>
              <c:strCache>
                <c:ptCount val="1"/>
                <c:pt idx="0">
                  <c:v>New York, 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'3.6.1'!$J$3:$S$3</c:f>
              <c:numCache>
                <c:formatCode>General</c:formatCode>
                <c:ptCount val="10"/>
                <c:pt idx="0">
                  <c:v>135</c:v>
                </c:pt>
                <c:pt idx="1">
                  <c:v>153</c:v>
                </c:pt>
                <c:pt idx="2">
                  <c:v>161</c:v>
                </c:pt>
                <c:pt idx="3">
                  <c:v>147</c:v>
                </c:pt>
                <c:pt idx="4">
                  <c:v>138</c:v>
                </c:pt>
                <c:pt idx="5">
                  <c:v>132</c:v>
                </c:pt>
                <c:pt idx="6">
                  <c:v>178</c:v>
                </c:pt>
                <c:pt idx="7">
                  <c:v>126</c:v>
                </c:pt>
                <c:pt idx="8">
                  <c:v>131</c:v>
                </c:pt>
                <c:pt idx="9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4-4A89-9914-15C71A2617EB}"/>
            </c:ext>
          </c:extLst>
        </c:ser>
        <c:ser>
          <c:idx val="1"/>
          <c:order val="1"/>
          <c:tx>
            <c:strRef>
              <c:f>'3.6.1'!$A$4</c:f>
              <c:strCache>
                <c:ptCount val="1"/>
                <c:pt idx="0">
                  <c:v>Los Angeles, 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'3.6.1'!$J$4:$S$4</c:f>
              <c:numCache>
                <c:formatCode>General</c:formatCode>
                <c:ptCount val="10"/>
                <c:pt idx="0">
                  <c:v>86</c:v>
                </c:pt>
                <c:pt idx="1">
                  <c:v>95</c:v>
                </c:pt>
                <c:pt idx="2">
                  <c:v>77</c:v>
                </c:pt>
                <c:pt idx="3">
                  <c:v>102</c:v>
                </c:pt>
                <c:pt idx="4">
                  <c:v>89</c:v>
                </c:pt>
                <c:pt idx="5">
                  <c:v>100</c:v>
                </c:pt>
                <c:pt idx="6">
                  <c:v>76</c:v>
                </c:pt>
                <c:pt idx="7">
                  <c:v>97</c:v>
                </c:pt>
                <c:pt idx="8">
                  <c:v>92</c:v>
                </c:pt>
                <c:pt idx="9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4-4A89-9914-15C71A2617EB}"/>
            </c:ext>
          </c:extLst>
        </c:ser>
        <c:ser>
          <c:idx val="2"/>
          <c:order val="2"/>
          <c:tx>
            <c:strRef>
              <c:f>'3.6.1'!$A$5</c:f>
              <c:strCache>
                <c:ptCount val="1"/>
                <c:pt idx="0">
                  <c:v>Phoenix, AZ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'3.6.1'!$J$5:$S$5</c:f>
              <c:numCache>
                <c:formatCode>General</c:formatCode>
                <c:ptCount val="10"/>
                <c:pt idx="0">
                  <c:v>47</c:v>
                </c:pt>
                <c:pt idx="1">
                  <c:v>42</c:v>
                </c:pt>
                <c:pt idx="2">
                  <c:v>36</c:v>
                </c:pt>
                <c:pt idx="3">
                  <c:v>43</c:v>
                </c:pt>
                <c:pt idx="4">
                  <c:v>34</c:v>
                </c:pt>
                <c:pt idx="5">
                  <c:v>38</c:v>
                </c:pt>
                <c:pt idx="6">
                  <c:v>52</c:v>
                </c:pt>
                <c:pt idx="7">
                  <c:v>67</c:v>
                </c:pt>
                <c:pt idx="8">
                  <c:v>57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44-4A89-9914-15C71A2617EB}"/>
            </c:ext>
          </c:extLst>
        </c:ser>
        <c:ser>
          <c:idx val="3"/>
          <c:order val="3"/>
          <c:tx>
            <c:strRef>
              <c:f>'3.6.1'!$A$6</c:f>
              <c:strCache>
                <c:ptCount val="1"/>
                <c:pt idx="0">
                  <c:v>Houston, TX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'3.6.1'!$J$6:$S$6</c:f>
              <c:numCache>
                <c:formatCode>General</c:formatCode>
                <c:ptCount val="10"/>
                <c:pt idx="0">
                  <c:v>63</c:v>
                </c:pt>
                <c:pt idx="1">
                  <c:v>55</c:v>
                </c:pt>
                <c:pt idx="2">
                  <c:v>36</c:v>
                </c:pt>
                <c:pt idx="3">
                  <c:v>44</c:v>
                </c:pt>
                <c:pt idx="4">
                  <c:v>50</c:v>
                </c:pt>
                <c:pt idx="5">
                  <c:v>46</c:v>
                </c:pt>
                <c:pt idx="6">
                  <c:v>43</c:v>
                </c:pt>
                <c:pt idx="7">
                  <c:v>60</c:v>
                </c:pt>
                <c:pt idx="8">
                  <c:v>62</c:v>
                </c:pt>
                <c:pt idx="9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44-4A89-9914-15C71A2617EB}"/>
            </c:ext>
          </c:extLst>
        </c:ser>
        <c:ser>
          <c:idx val="4"/>
          <c:order val="4"/>
          <c:tx>
            <c:strRef>
              <c:f>'3.6.1'!$A$7</c:f>
              <c:strCache>
                <c:ptCount val="1"/>
                <c:pt idx="0">
                  <c:v>San Antonio, TX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'3.6.1'!$J$7:$S$7</c:f>
              <c:numCache>
                <c:formatCode>General</c:formatCode>
                <c:ptCount val="10"/>
                <c:pt idx="0">
                  <c:v>20</c:v>
                </c:pt>
                <c:pt idx="1">
                  <c:v>22</c:v>
                </c:pt>
                <c:pt idx="2">
                  <c:v>31</c:v>
                </c:pt>
                <c:pt idx="3">
                  <c:v>29</c:v>
                </c:pt>
                <c:pt idx="4">
                  <c:v>32</c:v>
                </c:pt>
                <c:pt idx="5">
                  <c:v>39</c:v>
                </c:pt>
                <c:pt idx="6">
                  <c:v>42</c:v>
                </c:pt>
                <c:pt idx="7">
                  <c:v>53</c:v>
                </c:pt>
                <c:pt idx="8">
                  <c:v>43</c:v>
                </c:pt>
                <c:pt idx="9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44-4A89-9914-15C71A2617EB}"/>
            </c:ext>
          </c:extLst>
        </c:ser>
        <c:ser>
          <c:idx val="5"/>
          <c:order val="5"/>
          <c:tx>
            <c:strRef>
              <c:f>'3.6.1'!$A$8</c:f>
              <c:strCache>
                <c:ptCount val="1"/>
                <c:pt idx="0">
                  <c:v>Dallas, TX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'3.6.1'!$J$8:$S$8</c:f>
              <c:numCache>
                <c:formatCode>General</c:formatCode>
                <c:ptCount val="10"/>
                <c:pt idx="0">
                  <c:v>35</c:v>
                </c:pt>
                <c:pt idx="1">
                  <c:v>36</c:v>
                </c:pt>
                <c:pt idx="2">
                  <c:v>28</c:v>
                </c:pt>
                <c:pt idx="3">
                  <c:v>24</c:v>
                </c:pt>
                <c:pt idx="4">
                  <c:v>26</c:v>
                </c:pt>
                <c:pt idx="5">
                  <c:v>40</c:v>
                </c:pt>
                <c:pt idx="6">
                  <c:v>38</c:v>
                </c:pt>
                <c:pt idx="7">
                  <c:v>41</c:v>
                </c:pt>
                <c:pt idx="8">
                  <c:v>56</c:v>
                </c:pt>
                <c:pt idx="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44-4A89-9914-15C71A2617EB}"/>
            </c:ext>
          </c:extLst>
        </c:ser>
        <c:ser>
          <c:idx val="6"/>
          <c:order val="6"/>
          <c:tx>
            <c:strRef>
              <c:f>'3.6.1'!$A$9</c:f>
              <c:strCache>
                <c:ptCount val="1"/>
                <c:pt idx="0">
                  <c:v>Chicago, 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'3.6.1'!$J$9:$S$9</c:f>
              <c:numCache>
                <c:formatCode>General</c:formatCode>
                <c:ptCount val="10"/>
                <c:pt idx="0">
                  <c:v>50</c:v>
                </c:pt>
                <c:pt idx="1">
                  <c:v>56</c:v>
                </c:pt>
                <c:pt idx="2">
                  <c:v>34</c:v>
                </c:pt>
                <c:pt idx="3">
                  <c:v>32</c:v>
                </c:pt>
                <c:pt idx="4">
                  <c:v>36</c:v>
                </c:pt>
                <c:pt idx="5">
                  <c:v>47</c:v>
                </c:pt>
                <c:pt idx="6">
                  <c:v>27</c:v>
                </c:pt>
                <c:pt idx="7">
                  <c:v>35</c:v>
                </c:pt>
                <c:pt idx="8">
                  <c:v>46</c:v>
                </c:pt>
                <c:pt idx="9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44-4A89-9914-15C71A2617EB}"/>
            </c:ext>
          </c:extLst>
        </c:ser>
        <c:ser>
          <c:idx val="7"/>
          <c:order val="7"/>
          <c:tx>
            <c:strRef>
              <c:f>'3.6.1'!$A$10</c:f>
              <c:strCache>
                <c:ptCount val="1"/>
                <c:pt idx="0">
                  <c:v>Detroit, MI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'3.6.1'!$J$10:$S$10</c:f>
              <c:numCache>
                <c:formatCode>General</c:formatCode>
                <c:ptCount val="10"/>
                <c:pt idx="0">
                  <c:v>30</c:v>
                </c:pt>
                <c:pt idx="1">
                  <c:v>27</c:v>
                </c:pt>
                <c:pt idx="2">
                  <c:v>31</c:v>
                </c:pt>
                <c:pt idx="3">
                  <c:v>21</c:v>
                </c:pt>
                <c:pt idx="4">
                  <c:v>25</c:v>
                </c:pt>
                <c:pt idx="5">
                  <c:v>29</c:v>
                </c:pt>
                <c:pt idx="6">
                  <c:v>42</c:v>
                </c:pt>
                <c:pt idx="7">
                  <c:v>40</c:v>
                </c:pt>
                <c:pt idx="8">
                  <c:v>46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44-4A89-9914-15C71A2617EB}"/>
            </c:ext>
          </c:extLst>
        </c:ser>
        <c:ser>
          <c:idx val="8"/>
          <c:order val="8"/>
          <c:tx>
            <c:strRef>
              <c:f>'3.6.1'!$A$11</c:f>
              <c:strCache>
                <c:ptCount val="1"/>
                <c:pt idx="0">
                  <c:v>Philadelphia, PA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'3.6.1'!$J$11:$S$11</c:f>
              <c:numCache>
                <c:formatCode>General</c:formatCode>
                <c:ptCount val="10"/>
                <c:pt idx="0">
                  <c:v>34</c:v>
                </c:pt>
                <c:pt idx="1">
                  <c:v>31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31</c:v>
                </c:pt>
                <c:pt idx="6">
                  <c:v>36</c:v>
                </c:pt>
                <c:pt idx="7">
                  <c:v>38</c:v>
                </c:pt>
                <c:pt idx="8">
                  <c:v>26</c:v>
                </c:pt>
                <c:pt idx="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44-4A89-9914-15C71A2617EB}"/>
            </c:ext>
          </c:extLst>
        </c:ser>
        <c:ser>
          <c:idx val="9"/>
          <c:order val="9"/>
          <c:tx>
            <c:strRef>
              <c:f>'3.6.1'!$A$12</c:f>
              <c:strCache>
                <c:ptCount val="1"/>
                <c:pt idx="0">
                  <c:v>San Diego, CA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'3.6.1'!$J$2:$S$2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'3.6.1'!$J$12:$S$12</c:f>
              <c:numCache>
                <c:formatCode>General</c:formatCode>
                <c:ptCount val="10"/>
                <c:pt idx="0">
                  <c:v>23</c:v>
                </c:pt>
                <c:pt idx="1">
                  <c:v>22</c:v>
                </c:pt>
                <c:pt idx="2">
                  <c:v>20</c:v>
                </c:pt>
                <c:pt idx="3">
                  <c:v>24</c:v>
                </c:pt>
                <c:pt idx="4">
                  <c:v>21</c:v>
                </c:pt>
                <c:pt idx="5">
                  <c:v>22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44-4A89-9914-15C71A261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234416"/>
        <c:axId val="1106228176"/>
      </c:lineChart>
      <c:catAx>
        <c:axId val="11062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228176"/>
        <c:crosses val="autoZero"/>
        <c:auto val="1"/>
        <c:lblAlgn val="ctr"/>
        <c:lblOffset val="100"/>
        <c:noMultiLvlLbl val="0"/>
      </c:catAx>
      <c:valAx>
        <c:axId val="110622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Pedestrian Fatalities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2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240392</xdr:colOff>
      <xdr:row>17</xdr:row>
      <xdr:rowOff>102507</xdr:rowOff>
    </xdr:from>
    <xdr:to>
      <xdr:col>17</xdr:col>
      <xdr:colOff>0</xdr:colOff>
      <xdr:row>41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D2:O71" totalsRowShown="0" headerRowDxfId="64" headerRowBorderDxfId="63" tableBorderDxfId="62" totalsRowBorderDxfId="61">
  <tableColumns count="12">
    <tableColumn id="2" xr3:uid="{00000000-0010-0000-0000-000002000000}" name="Annual Average 2007-2011" dataDxfId="60"/>
    <tableColumn id="3" xr3:uid="{00000000-0010-0000-0000-000003000000}" name=" Annual Average 2012-2016" dataDxfId="59"/>
    <tableColumn id="4" xr3:uid="{00000000-0010-0000-0000-000004000000}" name="% Change" dataDxfId="58" dataCellStyle="Percent"/>
    <tableColumn id="5" xr3:uid="{00000000-0010-0000-0000-000005000000}" name="Annual Average 2007-11" dataDxfId="57" dataCellStyle="Percent"/>
    <tableColumn id="6" xr3:uid="{00000000-0010-0000-0000-000006000000}" name="Annual Average 2012-16" dataDxfId="56" dataCellStyle="Percent"/>
    <tableColumn id="7" xr3:uid="{00000000-0010-0000-0000-000007000000}" name="% Change." dataDxfId="55" dataCellStyle="Percent"/>
    <tableColumn id="8" xr3:uid="{00000000-0010-0000-0000-000008000000}" name="Annual Average 2007-2011 " dataDxfId="54" dataCellStyle="Percent"/>
    <tableColumn id="9" xr3:uid="{00000000-0010-0000-0000-000009000000}" name="Annual Average 2012-2016" dataDxfId="53" dataCellStyle="Percent"/>
    <tableColumn id="10" xr3:uid="{00000000-0010-0000-0000-00000A000000}" name="% Change," dataDxfId="52" dataCellStyle="Percent"/>
    <tableColumn id="1" xr3:uid="{00000000-0010-0000-0000-000001000000}" name="Dataset Title" dataDxfId="51"/>
    <tableColumn id="11" xr3:uid="{00000000-0010-0000-0000-00000B000000}" name="City Size" dataDxfId="50"/>
    <tableColumn id="13" xr3:uid="{00000000-0010-0000-0000-00000D000000}" name="Average Annual Pedestrian Fatalities per 100,000" dataDxfId="4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2" displayName="Table32" ref="A2:S12" totalsRowShown="0" headerRowDxfId="22" headerRowBorderDxfId="21" tableBorderDxfId="20" totalsRowBorderDxfId="19">
  <autoFilter ref="A2:S12" xr:uid="{00000000-0009-0000-0100-000001000000}"/>
  <sortState xmlns:xlrd2="http://schemas.microsoft.com/office/spreadsheetml/2017/richdata2" ref="A3:J71">
    <sortCondition descending="1" ref="B2:B71"/>
  </sortState>
  <tableColumns count="19">
    <tableColumn id="1" xr3:uid="{00000000-0010-0000-0100-000001000000}" name="Cities" dataDxfId="18"/>
    <tableColumn id="3" xr3:uid="{00000000-0010-0000-0100-000003000000}" name=" Annual Average 2012-2016" dataDxfId="17"/>
    <tableColumn id="4" xr3:uid="{00000000-0010-0000-0100-000004000000}" name="% Change" dataDxfId="16" dataCellStyle="Percent"/>
    <tableColumn id="6" xr3:uid="{00000000-0010-0000-0100-000006000000}" name="Annual Average 2012-16" dataDxfId="15" dataCellStyle="Percent"/>
    <tableColumn id="7" xr3:uid="{00000000-0010-0000-0100-000007000000}" name="% Change." dataDxfId="14" dataCellStyle="Percent"/>
    <tableColumn id="9" xr3:uid="{00000000-0010-0000-0100-000009000000}" name="Annual Average 2012-2016" dataDxfId="13" dataCellStyle="Percent"/>
    <tableColumn id="10" xr3:uid="{00000000-0010-0000-0100-00000A000000}" name="% Change," dataDxfId="12" dataCellStyle="Percent"/>
    <tableColumn id="2" xr3:uid="{00000000-0010-0000-0100-000002000000}" name="2005" dataDxfId="11" dataCellStyle="Percent"/>
    <tableColumn id="5" xr3:uid="{00000000-0010-0000-0100-000005000000}" name="2006" dataDxfId="10" dataCellStyle="Percent"/>
    <tableColumn id="8" xr3:uid="{00000000-0010-0000-0100-000008000000}" name="2007" dataDxfId="9" dataCellStyle="Percent"/>
    <tableColumn id="11" xr3:uid="{00000000-0010-0000-0100-00000B000000}" name="2008" dataDxfId="8" dataCellStyle="Percent"/>
    <tableColumn id="12" xr3:uid="{00000000-0010-0000-0100-00000C000000}" name="2009" dataDxfId="7" dataCellStyle="Percent"/>
    <tableColumn id="13" xr3:uid="{00000000-0010-0000-0100-00000D000000}" name="2010" dataDxfId="6" dataCellStyle="Percent"/>
    <tableColumn id="14" xr3:uid="{00000000-0010-0000-0100-00000E000000}" name="2011" dataDxfId="5" dataCellStyle="Percent"/>
    <tableColumn id="15" xr3:uid="{00000000-0010-0000-0100-00000F000000}" name="2012" dataDxfId="4" dataCellStyle="Percent"/>
    <tableColumn id="16" xr3:uid="{00000000-0010-0000-0100-000010000000}" name="2013" dataDxfId="3" dataCellStyle="Percent"/>
    <tableColumn id="17" xr3:uid="{00000000-0010-0000-0100-000011000000}" name="2014" dataDxfId="2" dataCellStyle="Percent"/>
    <tableColumn id="18" xr3:uid="{00000000-0010-0000-0100-000012000000}" name="2015" dataDxfId="1" dataCellStyle="Percent"/>
    <tableColumn id="19" xr3:uid="{00000000-0010-0000-0100-000013000000}" name="2016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"/>
  <sheetViews>
    <sheetView topLeftCell="A14" zoomScale="70" zoomScaleNormal="70" workbookViewId="0">
      <selection activeCell="N21" sqref="J21:N21"/>
    </sheetView>
  </sheetViews>
  <sheetFormatPr defaultRowHeight="14.5" x14ac:dyDescent="0.35"/>
  <sheetData>
    <row r="1" spans="1:14" ht="20" x14ac:dyDescent="0.4">
      <c r="A1" s="1" t="s">
        <v>0</v>
      </c>
      <c r="B1" s="2"/>
      <c r="C1" s="3"/>
      <c r="D1" s="4"/>
      <c r="E1" s="4"/>
      <c r="F1" s="4"/>
      <c r="G1" s="5">
        <v>0.2777369581190301</v>
      </c>
      <c r="H1" s="4"/>
      <c r="I1" s="5">
        <v>0.30321794741650593</v>
      </c>
      <c r="J1" s="4"/>
      <c r="K1" s="4"/>
    </row>
    <row r="2" spans="1:14" ht="17.5" x14ac:dyDescent="0.35">
      <c r="A2" s="6" t="s">
        <v>1</v>
      </c>
      <c r="B2" s="7"/>
      <c r="C2" s="8"/>
      <c r="D2" s="8"/>
      <c r="E2" s="8"/>
      <c r="F2" s="8"/>
      <c r="G2" s="5">
        <v>0.27037037037037037</v>
      </c>
      <c r="H2" s="4"/>
      <c r="I2" s="5">
        <v>0.26699629171817058</v>
      </c>
      <c r="J2" s="8"/>
      <c r="K2" s="8"/>
    </row>
    <row r="3" spans="1:14" ht="17.5" x14ac:dyDescent="0.35">
      <c r="A3" s="3" t="s">
        <v>2</v>
      </c>
      <c r="B3" s="9"/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</row>
    <row r="4" spans="1:14" ht="124" x14ac:dyDescent="0.35">
      <c r="A4" s="12" t="s">
        <v>4</v>
      </c>
      <c r="B4" s="13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5" t="s">
        <v>15</v>
      </c>
      <c r="M4" s="15" t="s">
        <v>16</v>
      </c>
      <c r="N4" s="15" t="s">
        <v>17</v>
      </c>
    </row>
    <row r="5" spans="1:14" x14ac:dyDescent="0.35">
      <c r="A5" s="16" t="s">
        <v>18</v>
      </c>
      <c r="B5" s="4"/>
      <c r="C5" s="4" t="s">
        <v>19</v>
      </c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t="s">
        <v>19</v>
      </c>
      <c r="M5" t="s">
        <v>19</v>
      </c>
      <c r="N5" t="s">
        <v>19</v>
      </c>
    </row>
    <row r="6" spans="1:14" x14ac:dyDescent="0.35">
      <c r="A6" s="16" t="s">
        <v>20</v>
      </c>
      <c r="B6" s="4"/>
      <c r="C6" s="4" t="s">
        <v>21</v>
      </c>
      <c r="D6" s="4" t="s">
        <v>21</v>
      </c>
      <c r="E6" s="4" t="s">
        <v>22</v>
      </c>
      <c r="F6" s="4" t="s">
        <v>22</v>
      </c>
      <c r="G6" s="4" t="s">
        <v>22</v>
      </c>
      <c r="H6" s="4" t="s">
        <v>22</v>
      </c>
      <c r="I6" s="4" t="s">
        <v>21</v>
      </c>
      <c r="J6" s="4" t="s">
        <v>22</v>
      </c>
      <c r="K6" s="4" t="s">
        <v>22</v>
      </c>
      <c r="L6" t="s">
        <v>23</v>
      </c>
      <c r="M6" t="s">
        <v>23</v>
      </c>
      <c r="N6" t="s">
        <v>23</v>
      </c>
    </row>
    <row r="7" spans="1:14" x14ac:dyDescent="0.35">
      <c r="A7" s="16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9" spans="1:14" x14ac:dyDescent="0.35">
      <c r="A9" s="17" t="s">
        <v>24</v>
      </c>
      <c r="B9" s="17" t="s">
        <v>25</v>
      </c>
      <c r="C9" s="18">
        <v>1066</v>
      </c>
      <c r="D9" s="18">
        <v>1008</v>
      </c>
      <c r="E9" s="18">
        <v>1016</v>
      </c>
      <c r="F9" s="18">
        <v>966</v>
      </c>
      <c r="G9" s="18">
        <v>841</v>
      </c>
      <c r="H9" s="18">
        <v>884</v>
      </c>
      <c r="I9" s="18">
        <v>921</v>
      </c>
      <c r="J9" s="18">
        <v>1008</v>
      </c>
      <c r="K9" s="18">
        <v>1058</v>
      </c>
    </row>
    <row r="10" spans="1:14" x14ac:dyDescent="0.35">
      <c r="A10" s="17" t="s">
        <v>26</v>
      </c>
      <c r="B10" s="17" t="s">
        <v>25</v>
      </c>
      <c r="C10" s="19">
        <v>21.32</v>
      </c>
      <c r="D10" s="19">
        <v>20.16</v>
      </c>
      <c r="E10" s="19">
        <v>20.32</v>
      </c>
      <c r="F10" s="19">
        <v>19.32</v>
      </c>
      <c r="G10" s="19">
        <v>16.82</v>
      </c>
      <c r="H10" s="19">
        <v>17.68</v>
      </c>
      <c r="I10" s="19">
        <v>18.420000000000002</v>
      </c>
      <c r="J10" s="19">
        <v>20.16</v>
      </c>
      <c r="K10" s="19">
        <v>21.16</v>
      </c>
    </row>
    <row r="11" spans="1:14" x14ac:dyDescent="0.35">
      <c r="A11" s="17" t="s">
        <v>27</v>
      </c>
      <c r="B11" s="17" t="s">
        <v>25</v>
      </c>
      <c r="C11" s="18">
        <v>13</v>
      </c>
      <c r="D11" s="18">
        <v>14</v>
      </c>
      <c r="E11" s="18">
        <v>14</v>
      </c>
      <c r="F11" s="18">
        <v>12</v>
      </c>
      <c r="G11" s="18">
        <v>10</v>
      </c>
      <c r="H11" s="18">
        <v>11.5</v>
      </c>
      <c r="I11" s="18">
        <v>15</v>
      </c>
      <c r="J11" s="18">
        <v>14</v>
      </c>
      <c r="K11" s="18">
        <v>14.5</v>
      </c>
    </row>
    <row r="12" spans="1:14" x14ac:dyDescent="0.35">
      <c r="A12" s="17" t="s">
        <v>28</v>
      </c>
      <c r="B12" s="17" t="s">
        <v>25</v>
      </c>
      <c r="C12" s="18">
        <v>154</v>
      </c>
      <c r="D12" s="18">
        <v>157</v>
      </c>
      <c r="E12" s="18">
        <v>135</v>
      </c>
      <c r="F12" s="18">
        <v>153</v>
      </c>
      <c r="G12" s="18">
        <v>161</v>
      </c>
      <c r="H12" s="18">
        <v>147</v>
      </c>
      <c r="I12" s="18">
        <v>138</v>
      </c>
      <c r="J12" s="18">
        <v>132</v>
      </c>
      <c r="K12" s="18">
        <v>178</v>
      </c>
    </row>
    <row r="13" spans="1:14" x14ac:dyDescent="0.35">
      <c r="A13" s="17" t="s">
        <v>29</v>
      </c>
      <c r="B13" s="17" t="s">
        <v>25</v>
      </c>
      <c r="C13" s="18">
        <v>3</v>
      </c>
      <c r="D13" s="18">
        <v>1</v>
      </c>
      <c r="E13" s="18">
        <v>2</v>
      </c>
      <c r="F13" s="18">
        <v>1</v>
      </c>
      <c r="G13" s="18">
        <v>1</v>
      </c>
      <c r="H13" s="18">
        <v>2</v>
      </c>
      <c r="I13" s="18">
        <v>1</v>
      </c>
      <c r="J13" s="18">
        <v>3</v>
      </c>
      <c r="K13" s="18">
        <v>1</v>
      </c>
    </row>
    <row r="14" spans="1:14" x14ac:dyDescent="0.35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</row>
    <row r="15" spans="1:14" x14ac:dyDescent="0.35">
      <c r="A15" s="22" t="s">
        <v>30</v>
      </c>
      <c r="B15" s="22" t="s">
        <v>31</v>
      </c>
      <c r="C15" s="23">
        <v>83</v>
      </c>
      <c r="D15" s="23">
        <v>57</v>
      </c>
      <c r="E15" s="23">
        <v>83</v>
      </c>
      <c r="F15" s="23">
        <v>61</v>
      </c>
      <c r="G15" s="23">
        <v>81</v>
      </c>
      <c r="H15" s="23">
        <v>63</v>
      </c>
      <c r="I15" s="23">
        <v>75</v>
      </c>
      <c r="J15" s="23">
        <v>68</v>
      </c>
      <c r="K15" s="23">
        <v>73</v>
      </c>
    </row>
    <row r="16" spans="1:14" x14ac:dyDescent="0.35">
      <c r="A16" s="22" t="s">
        <v>32</v>
      </c>
      <c r="B16" s="22" t="s">
        <v>31</v>
      </c>
      <c r="C16" s="24">
        <v>4.3684210526315788</v>
      </c>
      <c r="D16" s="24">
        <v>3</v>
      </c>
      <c r="E16" s="24">
        <v>5.5333333333333332</v>
      </c>
      <c r="F16" s="24">
        <v>4.0666666666666664</v>
      </c>
      <c r="G16" s="24">
        <v>5.4</v>
      </c>
      <c r="H16" s="24">
        <v>4.2</v>
      </c>
      <c r="I16" s="24">
        <v>3.9473684210526314</v>
      </c>
      <c r="J16" s="24">
        <v>3.5789473684210527</v>
      </c>
      <c r="K16" s="24">
        <v>3.8421052631578947</v>
      </c>
    </row>
    <row r="17" spans="1:15" x14ac:dyDescent="0.35">
      <c r="A17" s="22" t="s">
        <v>33</v>
      </c>
      <c r="B17" s="22" t="s">
        <v>31</v>
      </c>
      <c r="C17" s="23">
        <v>4</v>
      </c>
      <c r="D17" s="23">
        <v>2</v>
      </c>
      <c r="E17" s="23">
        <v>4</v>
      </c>
      <c r="F17" s="23">
        <v>3</v>
      </c>
      <c r="G17" s="23">
        <v>4</v>
      </c>
      <c r="H17" s="23">
        <v>3</v>
      </c>
      <c r="I17" s="23">
        <v>4</v>
      </c>
      <c r="J17" s="23">
        <v>2</v>
      </c>
      <c r="K17" s="23">
        <v>3</v>
      </c>
    </row>
    <row r="18" spans="1:15" x14ac:dyDescent="0.35">
      <c r="A18" s="22" t="s">
        <v>34</v>
      </c>
      <c r="B18" s="22" t="s">
        <v>31</v>
      </c>
      <c r="C18" s="23">
        <v>15</v>
      </c>
      <c r="D18" s="23">
        <v>12</v>
      </c>
      <c r="E18" s="23">
        <v>15</v>
      </c>
      <c r="F18" s="23">
        <v>13</v>
      </c>
      <c r="G18" s="23">
        <v>15</v>
      </c>
      <c r="H18" s="23">
        <v>12</v>
      </c>
      <c r="I18" s="23">
        <v>12</v>
      </c>
      <c r="J18" s="23">
        <v>12</v>
      </c>
      <c r="K18" s="23">
        <v>14</v>
      </c>
    </row>
    <row r="19" spans="1:15" x14ac:dyDescent="0.35">
      <c r="A19" s="22" t="s">
        <v>35</v>
      </c>
      <c r="B19" s="22" t="s">
        <v>31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</row>
    <row r="21" spans="1:15" ht="26" x14ac:dyDescent="0.35">
      <c r="A21" s="25" t="s">
        <v>36</v>
      </c>
      <c r="B21" s="26" t="s">
        <v>25</v>
      </c>
      <c r="C21" s="27">
        <v>21</v>
      </c>
      <c r="D21" s="27">
        <v>18</v>
      </c>
      <c r="E21" s="28">
        <v>14</v>
      </c>
      <c r="F21" s="28">
        <v>13</v>
      </c>
      <c r="G21" s="28">
        <v>10</v>
      </c>
      <c r="H21" s="28">
        <v>9</v>
      </c>
      <c r="I21" s="29">
        <v>9</v>
      </c>
      <c r="J21" s="30">
        <v>18</v>
      </c>
      <c r="K21" s="30">
        <v>16</v>
      </c>
      <c r="L21" s="31">
        <v>28</v>
      </c>
      <c r="M21">
        <v>15</v>
      </c>
      <c r="N21" s="143">
        <v>31</v>
      </c>
      <c r="O21">
        <f>MAX(E21:N21)</f>
        <v>31</v>
      </c>
    </row>
    <row r="22" spans="1:15" ht="26" x14ac:dyDescent="0.35">
      <c r="A22" s="32" t="s">
        <v>37</v>
      </c>
      <c r="B22" s="26" t="s">
        <v>25</v>
      </c>
      <c r="C22" s="29">
        <v>4</v>
      </c>
      <c r="D22" s="29">
        <v>7</v>
      </c>
      <c r="E22" s="28">
        <v>4</v>
      </c>
      <c r="F22" s="28">
        <v>5</v>
      </c>
      <c r="G22" s="28">
        <v>6</v>
      </c>
      <c r="H22" s="28">
        <v>2</v>
      </c>
      <c r="I22" s="29">
        <v>5</v>
      </c>
      <c r="J22" s="30">
        <v>8</v>
      </c>
      <c r="K22" s="30">
        <v>5</v>
      </c>
      <c r="L22" s="31">
        <v>6</v>
      </c>
      <c r="M22">
        <v>1</v>
      </c>
      <c r="N22">
        <v>7</v>
      </c>
      <c r="O22">
        <f t="shared" ref="O22:O85" si="0">MAX(E22:N22)</f>
        <v>8</v>
      </c>
    </row>
    <row r="23" spans="1:15" x14ac:dyDescent="0.35">
      <c r="A23" s="25" t="s">
        <v>38</v>
      </c>
      <c r="B23" s="26" t="s">
        <v>25</v>
      </c>
      <c r="C23" s="29">
        <v>6</v>
      </c>
      <c r="D23" s="29">
        <v>6</v>
      </c>
      <c r="E23" s="28">
        <v>14</v>
      </c>
      <c r="F23" s="28">
        <v>18</v>
      </c>
      <c r="G23" s="28">
        <v>12</v>
      </c>
      <c r="H23" s="28">
        <v>15</v>
      </c>
      <c r="I23" s="29">
        <v>11</v>
      </c>
      <c r="J23" s="30">
        <v>8</v>
      </c>
      <c r="K23" s="30">
        <v>20</v>
      </c>
      <c r="L23" s="31">
        <v>20</v>
      </c>
      <c r="M23">
        <v>15</v>
      </c>
      <c r="N23" s="143">
        <v>21</v>
      </c>
      <c r="O23">
        <f t="shared" si="0"/>
        <v>21</v>
      </c>
    </row>
    <row r="24" spans="1:15" x14ac:dyDescent="0.35">
      <c r="A24" s="32" t="s">
        <v>39</v>
      </c>
      <c r="B24" s="26" t="s">
        <v>25</v>
      </c>
      <c r="C24" s="29">
        <v>17</v>
      </c>
      <c r="D24" s="29">
        <v>15</v>
      </c>
      <c r="E24" s="28">
        <v>23</v>
      </c>
      <c r="F24" s="28">
        <v>15</v>
      </c>
      <c r="G24" s="28">
        <v>16</v>
      </c>
      <c r="H24" s="28">
        <v>9</v>
      </c>
      <c r="I24" s="29">
        <v>22</v>
      </c>
      <c r="J24" s="30">
        <v>25</v>
      </c>
      <c r="K24" s="30">
        <v>21</v>
      </c>
      <c r="L24" s="31">
        <v>12</v>
      </c>
      <c r="M24">
        <v>32</v>
      </c>
      <c r="N24">
        <v>29</v>
      </c>
      <c r="O24">
        <f t="shared" si="0"/>
        <v>32</v>
      </c>
    </row>
    <row r="25" spans="1:15" ht="26" x14ac:dyDescent="0.35">
      <c r="A25" s="25" t="s">
        <v>40</v>
      </c>
      <c r="B25" s="26" t="s">
        <v>25</v>
      </c>
      <c r="C25" s="29">
        <v>12</v>
      </c>
      <c r="D25" s="29">
        <v>17</v>
      </c>
      <c r="E25" s="28">
        <v>17</v>
      </c>
      <c r="F25" s="28">
        <v>10</v>
      </c>
      <c r="G25" s="28">
        <v>16</v>
      </c>
      <c r="H25" s="28">
        <v>10</v>
      </c>
      <c r="I25" s="29">
        <v>9</v>
      </c>
      <c r="J25" s="30">
        <v>6</v>
      </c>
      <c r="K25" s="30">
        <v>15</v>
      </c>
      <c r="L25" s="31">
        <v>13</v>
      </c>
      <c r="M25">
        <v>14</v>
      </c>
      <c r="N25">
        <v>14</v>
      </c>
      <c r="O25">
        <f t="shared" si="0"/>
        <v>17</v>
      </c>
    </row>
    <row r="26" spans="1:15" x14ac:dyDescent="0.35">
      <c r="A26" s="25" t="s">
        <v>41</v>
      </c>
      <c r="B26" s="26" t="s">
        <v>25</v>
      </c>
      <c r="C26" s="29">
        <v>7</v>
      </c>
      <c r="D26" s="29">
        <v>7</v>
      </c>
      <c r="E26" s="28">
        <v>10</v>
      </c>
      <c r="F26" s="28">
        <v>13</v>
      </c>
      <c r="G26" s="28">
        <v>2</v>
      </c>
      <c r="H26" s="28">
        <v>8</v>
      </c>
      <c r="I26" s="29">
        <v>6</v>
      </c>
      <c r="J26" s="30">
        <v>7</v>
      </c>
      <c r="K26" s="30">
        <v>7</v>
      </c>
      <c r="L26" s="31">
        <v>12</v>
      </c>
      <c r="M26">
        <v>1</v>
      </c>
      <c r="N26" s="143">
        <v>13</v>
      </c>
      <c r="O26">
        <f t="shared" si="0"/>
        <v>13</v>
      </c>
    </row>
    <row r="27" spans="1:15" x14ac:dyDescent="0.35">
      <c r="A27" s="32" t="s">
        <v>42</v>
      </c>
      <c r="B27" s="26" t="s">
        <v>25</v>
      </c>
      <c r="C27" s="29">
        <v>10</v>
      </c>
      <c r="D27" s="29">
        <v>15</v>
      </c>
      <c r="E27" s="28">
        <v>14</v>
      </c>
      <c r="F27" s="28">
        <v>10</v>
      </c>
      <c r="G27" s="28">
        <v>13</v>
      </c>
      <c r="H27" s="28">
        <v>16</v>
      </c>
      <c r="I27" s="29">
        <v>22</v>
      </c>
      <c r="J27" s="30">
        <v>22</v>
      </c>
      <c r="K27" s="30">
        <v>11</v>
      </c>
      <c r="L27" s="31">
        <v>11</v>
      </c>
      <c r="M27">
        <v>14</v>
      </c>
      <c r="N27" s="143">
        <v>22</v>
      </c>
      <c r="O27">
        <f t="shared" si="0"/>
        <v>22</v>
      </c>
    </row>
    <row r="28" spans="1:15" x14ac:dyDescent="0.35">
      <c r="A28" s="32" t="s">
        <v>43</v>
      </c>
      <c r="B28" s="26" t="s">
        <v>25</v>
      </c>
      <c r="C28" s="29">
        <v>66</v>
      </c>
      <c r="D28" s="29">
        <v>48</v>
      </c>
      <c r="E28" s="28">
        <v>50</v>
      </c>
      <c r="F28" s="28">
        <v>56</v>
      </c>
      <c r="G28" s="28">
        <v>34</v>
      </c>
      <c r="H28" s="28">
        <v>32</v>
      </c>
      <c r="I28" s="29">
        <v>36</v>
      </c>
      <c r="J28" s="30">
        <v>47</v>
      </c>
      <c r="K28" s="30">
        <v>27</v>
      </c>
      <c r="L28" s="31">
        <v>35</v>
      </c>
      <c r="M28">
        <v>46</v>
      </c>
      <c r="N28">
        <v>41</v>
      </c>
      <c r="O28">
        <f t="shared" si="0"/>
        <v>56</v>
      </c>
    </row>
    <row r="29" spans="1:15" ht="26" x14ac:dyDescent="0.35">
      <c r="A29" s="32" t="s">
        <v>44</v>
      </c>
      <c r="B29" s="26" t="s">
        <v>25</v>
      </c>
      <c r="C29" s="27">
        <v>10</v>
      </c>
      <c r="D29" s="27">
        <v>8</v>
      </c>
      <c r="E29" s="28">
        <v>4</v>
      </c>
      <c r="F29" s="28">
        <v>8</v>
      </c>
      <c r="G29" s="28">
        <v>1</v>
      </c>
      <c r="H29" s="28">
        <v>7</v>
      </c>
      <c r="I29" s="29">
        <v>2</v>
      </c>
      <c r="J29" s="30">
        <v>7</v>
      </c>
      <c r="K29" s="30">
        <v>5</v>
      </c>
      <c r="L29" s="33">
        <v>0</v>
      </c>
      <c r="M29">
        <v>6</v>
      </c>
      <c r="N29">
        <v>1</v>
      </c>
      <c r="O29">
        <f t="shared" si="0"/>
        <v>8</v>
      </c>
    </row>
    <row r="30" spans="1:15" ht="26" x14ac:dyDescent="0.35">
      <c r="A30" s="32" t="s">
        <v>45</v>
      </c>
      <c r="B30" s="26" t="s">
        <v>25</v>
      </c>
      <c r="C30" s="29">
        <v>4</v>
      </c>
      <c r="D30" s="29">
        <v>1</v>
      </c>
      <c r="E30" s="28">
        <v>2</v>
      </c>
      <c r="F30" s="28">
        <v>1</v>
      </c>
      <c r="G30" s="28">
        <v>2</v>
      </c>
      <c r="H30" s="28">
        <v>3</v>
      </c>
      <c r="I30" s="29">
        <v>1</v>
      </c>
      <c r="J30" s="30">
        <v>12</v>
      </c>
      <c r="K30" s="30">
        <v>3</v>
      </c>
      <c r="L30" s="31">
        <v>2</v>
      </c>
      <c r="M30">
        <v>6</v>
      </c>
      <c r="N30">
        <v>5</v>
      </c>
      <c r="O30">
        <f t="shared" si="0"/>
        <v>12</v>
      </c>
    </row>
    <row r="31" spans="1:15" ht="26" x14ac:dyDescent="0.35">
      <c r="A31" s="32" t="s">
        <v>46</v>
      </c>
      <c r="B31" s="26" t="s">
        <v>25</v>
      </c>
      <c r="C31" s="29">
        <v>13</v>
      </c>
      <c r="D31" s="29">
        <v>9</v>
      </c>
      <c r="E31" s="28">
        <v>10</v>
      </c>
      <c r="F31" s="28">
        <v>17</v>
      </c>
      <c r="G31" s="28">
        <v>10</v>
      </c>
      <c r="H31" s="28">
        <v>10</v>
      </c>
      <c r="I31" s="29">
        <v>17</v>
      </c>
      <c r="J31" s="30">
        <v>8</v>
      </c>
      <c r="K31" s="30">
        <v>7</v>
      </c>
      <c r="L31" s="31">
        <v>11</v>
      </c>
      <c r="M31">
        <v>11</v>
      </c>
      <c r="N31">
        <v>1</v>
      </c>
      <c r="O31">
        <f t="shared" si="0"/>
        <v>17</v>
      </c>
    </row>
    <row r="32" spans="1:15" x14ac:dyDescent="0.35">
      <c r="A32" s="32" t="s">
        <v>47</v>
      </c>
      <c r="B32" s="26" t="s">
        <v>25</v>
      </c>
      <c r="C32" s="29">
        <v>46</v>
      </c>
      <c r="D32" s="29">
        <v>30</v>
      </c>
      <c r="E32" s="28">
        <v>35</v>
      </c>
      <c r="F32" s="28">
        <v>36</v>
      </c>
      <c r="G32" s="28">
        <v>28</v>
      </c>
      <c r="H32" s="28">
        <v>24</v>
      </c>
      <c r="I32" s="29">
        <v>26</v>
      </c>
      <c r="J32" s="30">
        <v>40</v>
      </c>
      <c r="K32" s="30">
        <v>38</v>
      </c>
      <c r="L32" s="31">
        <v>41</v>
      </c>
      <c r="M32">
        <v>56</v>
      </c>
      <c r="N32" s="143">
        <v>57</v>
      </c>
      <c r="O32">
        <f t="shared" si="0"/>
        <v>57</v>
      </c>
    </row>
    <row r="33" spans="1:15" x14ac:dyDescent="0.35">
      <c r="A33" s="32" t="s">
        <v>48</v>
      </c>
      <c r="B33" s="26" t="s">
        <v>25</v>
      </c>
      <c r="C33" s="29">
        <v>16</v>
      </c>
      <c r="D33" s="29">
        <v>14</v>
      </c>
      <c r="E33" s="28">
        <v>13</v>
      </c>
      <c r="F33" s="28">
        <v>15</v>
      </c>
      <c r="G33" s="28">
        <v>10</v>
      </c>
      <c r="H33" s="28">
        <v>8</v>
      </c>
      <c r="I33" s="29">
        <v>11</v>
      </c>
      <c r="J33" s="30">
        <v>18</v>
      </c>
      <c r="K33" s="30">
        <v>14</v>
      </c>
      <c r="L33" s="31">
        <v>13</v>
      </c>
      <c r="M33">
        <v>13</v>
      </c>
      <c r="N33" s="143">
        <v>19</v>
      </c>
      <c r="O33">
        <f t="shared" si="0"/>
        <v>19</v>
      </c>
    </row>
    <row r="34" spans="1:15" x14ac:dyDescent="0.35">
      <c r="A34" s="32" t="s">
        <v>49</v>
      </c>
      <c r="B34" s="26" t="s">
        <v>25</v>
      </c>
      <c r="C34" s="29">
        <v>37</v>
      </c>
      <c r="D34" s="29">
        <v>28</v>
      </c>
      <c r="E34" s="28">
        <v>30</v>
      </c>
      <c r="F34" s="28">
        <v>27</v>
      </c>
      <c r="G34" s="28">
        <v>31</v>
      </c>
      <c r="H34" s="28">
        <v>21</v>
      </c>
      <c r="I34" s="29">
        <v>25</v>
      </c>
      <c r="J34" s="30">
        <v>29</v>
      </c>
      <c r="K34" s="30">
        <v>42</v>
      </c>
      <c r="L34" s="31">
        <v>40</v>
      </c>
      <c r="M34">
        <v>46</v>
      </c>
      <c r="N34">
        <v>29</v>
      </c>
      <c r="O34">
        <f t="shared" si="0"/>
        <v>46</v>
      </c>
    </row>
    <row r="35" spans="1:15" x14ac:dyDescent="0.35">
      <c r="A35" s="32" t="s">
        <v>50</v>
      </c>
      <c r="B35" s="26" t="s">
        <v>25</v>
      </c>
      <c r="C35" s="29">
        <v>12</v>
      </c>
      <c r="D35" s="29">
        <v>4</v>
      </c>
      <c r="E35" s="28">
        <v>12</v>
      </c>
      <c r="F35" s="28">
        <v>12</v>
      </c>
      <c r="G35" s="28">
        <v>13</v>
      </c>
      <c r="H35" s="28">
        <v>11</v>
      </c>
      <c r="I35" s="29">
        <v>15</v>
      </c>
      <c r="J35" s="30">
        <v>21</v>
      </c>
      <c r="K35" s="30">
        <v>11</v>
      </c>
      <c r="L35" s="31">
        <v>18</v>
      </c>
      <c r="M35">
        <v>9</v>
      </c>
      <c r="N35" s="143">
        <v>23</v>
      </c>
      <c r="O35">
        <f t="shared" si="0"/>
        <v>23</v>
      </c>
    </row>
    <row r="36" spans="1:15" ht="26" x14ac:dyDescent="0.35">
      <c r="A36" s="32" t="s">
        <v>51</v>
      </c>
      <c r="B36" s="26" t="s">
        <v>25</v>
      </c>
      <c r="C36" s="29">
        <v>19</v>
      </c>
      <c r="D36" s="29">
        <v>14</v>
      </c>
      <c r="E36" s="28">
        <v>26</v>
      </c>
      <c r="F36" s="28">
        <v>19</v>
      </c>
      <c r="G36" s="28">
        <v>7</v>
      </c>
      <c r="H36" s="28">
        <v>12</v>
      </c>
      <c r="I36" s="29">
        <v>16</v>
      </c>
      <c r="J36" s="30">
        <v>20</v>
      </c>
      <c r="K36" s="30">
        <v>15</v>
      </c>
      <c r="L36" s="31">
        <v>19</v>
      </c>
      <c r="M36">
        <v>20</v>
      </c>
      <c r="N36" s="143">
        <v>29</v>
      </c>
      <c r="O36">
        <f t="shared" si="0"/>
        <v>29</v>
      </c>
    </row>
    <row r="37" spans="1:15" x14ac:dyDescent="0.35">
      <c r="A37" s="32" t="s">
        <v>52</v>
      </c>
      <c r="B37" s="26" t="s">
        <v>25</v>
      </c>
      <c r="C37" s="29">
        <v>13</v>
      </c>
      <c r="D37" s="29">
        <v>10</v>
      </c>
      <c r="E37" s="28">
        <v>11</v>
      </c>
      <c r="F37" s="28">
        <v>11</v>
      </c>
      <c r="G37" s="28">
        <v>3</v>
      </c>
      <c r="H37" s="28">
        <v>11</v>
      </c>
      <c r="I37" s="29">
        <v>15</v>
      </c>
      <c r="J37" s="30">
        <v>18</v>
      </c>
      <c r="K37" s="30">
        <v>11</v>
      </c>
      <c r="L37" s="31">
        <v>9</v>
      </c>
      <c r="M37">
        <v>5</v>
      </c>
      <c r="N37">
        <v>6</v>
      </c>
      <c r="O37">
        <f t="shared" si="0"/>
        <v>18</v>
      </c>
    </row>
    <row r="38" spans="1:15" x14ac:dyDescent="0.35">
      <c r="A38" s="32" t="s">
        <v>53</v>
      </c>
      <c r="B38" s="26" t="s">
        <v>25</v>
      </c>
      <c r="C38" s="29">
        <v>52</v>
      </c>
      <c r="D38" s="29">
        <v>50</v>
      </c>
      <c r="E38" s="28">
        <v>63</v>
      </c>
      <c r="F38" s="28">
        <v>55</v>
      </c>
      <c r="G38" s="28">
        <v>36</v>
      </c>
      <c r="H38" s="28">
        <v>44</v>
      </c>
      <c r="I38" s="29">
        <v>50</v>
      </c>
      <c r="J38" s="30">
        <v>46</v>
      </c>
      <c r="K38" s="30">
        <v>43</v>
      </c>
      <c r="L38" s="31">
        <v>60</v>
      </c>
      <c r="M38">
        <v>62</v>
      </c>
      <c r="N38" s="143">
        <v>78</v>
      </c>
      <c r="O38">
        <f t="shared" si="0"/>
        <v>78</v>
      </c>
    </row>
    <row r="39" spans="1:15" ht="26" x14ac:dyDescent="0.35">
      <c r="A39" s="32" t="s">
        <v>54</v>
      </c>
      <c r="B39" s="26" t="s">
        <v>25</v>
      </c>
      <c r="C39" s="29">
        <v>7</v>
      </c>
      <c r="D39" s="29">
        <v>10</v>
      </c>
      <c r="E39" s="28">
        <v>9</v>
      </c>
      <c r="F39" s="28">
        <v>13</v>
      </c>
      <c r="G39" s="28">
        <v>9</v>
      </c>
      <c r="H39" s="28">
        <v>14</v>
      </c>
      <c r="I39" s="29">
        <v>23</v>
      </c>
      <c r="J39" s="30">
        <v>15</v>
      </c>
      <c r="K39" s="30">
        <v>20</v>
      </c>
      <c r="L39" s="31">
        <v>18</v>
      </c>
      <c r="M39">
        <v>31</v>
      </c>
      <c r="N39">
        <v>20</v>
      </c>
      <c r="O39">
        <f t="shared" si="0"/>
        <v>31</v>
      </c>
    </row>
    <row r="40" spans="1:15" ht="26" x14ac:dyDescent="0.35">
      <c r="A40" s="32" t="s">
        <v>55</v>
      </c>
      <c r="B40" s="26" t="s">
        <v>25</v>
      </c>
      <c r="C40" s="29">
        <v>34</v>
      </c>
      <c r="D40" s="29">
        <v>23</v>
      </c>
      <c r="E40" s="28">
        <v>30</v>
      </c>
      <c r="F40" s="28">
        <v>16</v>
      </c>
      <c r="G40" s="28">
        <v>23</v>
      </c>
      <c r="H40" s="28">
        <v>21</v>
      </c>
      <c r="I40" s="29">
        <v>17</v>
      </c>
      <c r="J40" s="30">
        <v>27</v>
      </c>
      <c r="K40" s="30">
        <v>33</v>
      </c>
      <c r="L40" s="31">
        <v>29</v>
      </c>
      <c r="M40">
        <v>1</v>
      </c>
      <c r="N40">
        <v>1</v>
      </c>
      <c r="O40">
        <f t="shared" si="0"/>
        <v>33</v>
      </c>
    </row>
    <row r="41" spans="1:15" ht="26" x14ac:dyDescent="0.35">
      <c r="A41" s="32" t="s">
        <v>56</v>
      </c>
      <c r="B41" s="26" t="s">
        <v>25</v>
      </c>
      <c r="C41" s="29">
        <v>9</v>
      </c>
      <c r="D41" s="29">
        <v>9</v>
      </c>
      <c r="E41" s="28">
        <v>14</v>
      </c>
      <c r="F41" s="28">
        <v>10</v>
      </c>
      <c r="G41" s="28">
        <v>9</v>
      </c>
      <c r="H41" s="28">
        <v>4</v>
      </c>
      <c r="I41" s="29">
        <v>17</v>
      </c>
      <c r="J41" s="30">
        <v>13</v>
      </c>
      <c r="K41" s="30">
        <v>9</v>
      </c>
      <c r="L41" s="31">
        <v>6</v>
      </c>
      <c r="M41">
        <v>9</v>
      </c>
      <c r="N41">
        <v>7</v>
      </c>
      <c r="O41">
        <f t="shared" si="0"/>
        <v>17</v>
      </c>
    </row>
    <row r="42" spans="1:15" ht="26" x14ac:dyDescent="0.35">
      <c r="A42" s="32" t="s">
        <v>57</v>
      </c>
      <c r="B42" s="26" t="s">
        <v>25</v>
      </c>
      <c r="C42" s="29">
        <v>18</v>
      </c>
      <c r="D42" s="29">
        <v>10</v>
      </c>
      <c r="E42" s="28">
        <v>8</v>
      </c>
      <c r="F42" s="28">
        <v>12</v>
      </c>
      <c r="G42" s="28">
        <v>9</v>
      </c>
      <c r="H42" s="28">
        <v>8</v>
      </c>
      <c r="I42" s="29">
        <v>8</v>
      </c>
      <c r="J42" s="30">
        <v>16</v>
      </c>
      <c r="K42" s="30">
        <v>9</v>
      </c>
      <c r="L42" s="31">
        <v>9</v>
      </c>
      <c r="M42">
        <v>1</v>
      </c>
      <c r="N42">
        <v>13</v>
      </c>
      <c r="O42">
        <f t="shared" si="0"/>
        <v>16</v>
      </c>
    </row>
    <row r="43" spans="1:15" ht="26" x14ac:dyDescent="0.35">
      <c r="A43" s="32" t="s">
        <v>58</v>
      </c>
      <c r="B43" s="26" t="s">
        <v>25</v>
      </c>
      <c r="C43" s="29">
        <v>7</v>
      </c>
      <c r="D43" s="29">
        <v>7</v>
      </c>
      <c r="E43" s="28">
        <v>15</v>
      </c>
      <c r="F43" s="28">
        <v>7</v>
      </c>
      <c r="G43" s="28">
        <v>8</v>
      </c>
      <c r="H43" s="28">
        <v>9</v>
      </c>
      <c r="I43" s="29">
        <v>4</v>
      </c>
      <c r="J43" s="30">
        <v>15</v>
      </c>
      <c r="K43" s="30">
        <v>6</v>
      </c>
      <c r="L43" s="31">
        <v>6</v>
      </c>
      <c r="M43">
        <v>12</v>
      </c>
      <c r="N43">
        <v>14</v>
      </c>
      <c r="O43">
        <f t="shared" si="0"/>
        <v>15</v>
      </c>
    </row>
    <row r="44" spans="1:15" ht="26" x14ac:dyDescent="0.35">
      <c r="A44" s="32" t="s">
        <v>59</v>
      </c>
      <c r="B44" s="26" t="s">
        <v>25</v>
      </c>
      <c r="C44" s="29">
        <v>96</v>
      </c>
      <c r="D44" s="29">
        <v>99</v>
      </c>
      <c r="E44" s="28">
        <v>86</v>
      </c>
      <c r="F44" s="28">
        <v>95</v>
      </c>
      <c r="G44" s="28">
        <v>77</v>
      </c>
      <c r="H44" s="28">
        <v>102</v>
      </c>
      <c r="I44" s="29">
        <v>89</v>
      </c>
      <c r="J44" s="30">
        <v>100</v>
      </c>
      <c r="K44" s="30">
        <v>76</v>
      </c>
      <c r="L44" s="31">
        <v>97</v>
      </c>
      <c r="M44">
        <v>92</v>
      </c>
      <c r="N44" s="143">
        <v>130</v>
      </c>
      <c r="O44">
        <f t="shared" si="0"/>
        <v>130</v>
      </c>
    </row>
    <row r="45" spans="1:15" ht="26" x14ac:dyDescent="0.35">
      <c r="A45" s="32" t="s">
        <v>60</v>
      </c>
      <c r="B45" s="26" t="s">
        <v>25</v>
      </c>
      <c r="C45" s="29">
        <v>12</v>
      </c>
      <c r="D45" s="29">
        <v>17</v>
      </c>
      <c r="E45" s="28">
        <v>12</v>
      </c>
      <c r="F45" s="28">
        <v>21</v>
      </c>
      <c r="G45" s="28">
        <v>7</v>
      </c>
      <c r="H45" s="28">
        <v>16</v>
      </c>
      <c r="I45" s="29">
        <v>17</v>
      </c>
      <c r="J45" s="30">
        <v>6</v>
      </c>
      <c r="K45" s="30">
        <v>16</v>
      </c>
      <c r="L45" s="31">
        <v>15</v>
      </c>
      <c r="M45">
        <v>17</v>
      </c>
      <c r="N45">
        <v>17</v>
      </c>
      <c r="O45">
        <f t="shared" si="0"/>
        <v>21</v>
      </c>
    </row>
    <row r="46" spans="1:15" x14ac:dyDescent="0.35">
      <c r="A46" s="32" t="s">
        <v>61</v>
      </c>
      <c r="B46" s="26" t="s">
        <v>25</v>
      </c>
      <c r="C46" s="29">
        <v>18</v>
      </c>
      <c r="D46" s="29">
        <v>16</v>
      </c>
      <c r="E46" s="28">
        <v>9</v>
      </c>
      <c r="F46" s="28">
        <v>12</v>
      </c>
      <c r="G46" s="28">
        <v>17</v>
      </c>
      <c r="H46" s="28">
        <v>10</v>
      </c>
      <c r="I46" s="29">
        <v>17</v>
      </c>
      <c r="J46" s="30">
        <v>11</v>
      </c>
      <c r="K46" s="30">
        <v>25</v>
      </c>
      <c r="L46" s="31">
        <v>20</v>
      </c>
      <c r="M46">
        <v>28</v>
      </c>
      <c r="N46" s="143">
        <v>28</v>
      </c>
      <c r="O46">
        <f t="shared" si="0"/>
        <v>28</v>
      </c>
    </row>
    <row r="47" spans="1:15" x14ac:dyDescent="0.35">
      <c r="A47" s="32" t="s">
        <v>62</v>
      </c>
      <c r="B47" s="26" t="s">
        <v>25</v>
      </c>
      <c r="C47" s="29">
        <v>13</v>
      </c>
      <c r="D47" s="29">
        <v>9</v>
      </c>
      <c r="E47" s="28">
        <v>5</v>
      </c>
      <c r="F47" s="28">
        <v>8</v>
      </c>
      <c r="G47" s="28">
        <v>3</v>
      </c>
      <c r="H47" s="28">
        <v>3</v>
      </c>
      <c r="I47" s="29">
        <v>5</v>
      </c>
      <c r="J47" s="30">
        <v>8</v>
      </c>
      <c r="K47" s="30">
        <v>7</v>
      </c>
      <c r="L47" s="31">
        <v>3</v>
      </c>
      <c r="M47">
        <v>5</v>
      </c>
      <c r="N47" s="143">
        <v>10</v>
      </c>
      <c r="O47">
        <f t="shared" si="0"/>
        <v>10</v>
      </c>
    </row>
    <row r="48" spans="1:15" x14ac:dyDescent="0.35">
      <c r="A48" s="32" t="s">
        <v>63</v>
      </c>
      <c r="B48" s="26" t="s">
        <v>25</v>
      </c>
      <c r="C48" s="29">
        <v>22</v>
      </c>
      <c r="D48" s="29">
        <v>27</v>
      </c>
      <c r="E48" s="28">
        <v>17</v>
      </c>
      <c r="F48" s="28">
        <v>21</v>
      </c>
      <c r="G48" s="28">
        <v>13</v>
      </c>
      <c r="H48" s="28">
        <v>14</v>
      </c>
      <c r="I48" s="29">
        <v>15</v>
      </c>
      <c r="J48" s="30">
        <v>17</v>
      </c>
      <c r="K48" s="30">
        <v>27</v>
      </c>
      <c r="L48" s="31">
        <v>15</v>
      </c>
      <c r="M48">
        <v>22</v>
      </c>
      <c r="N48">
        <v>1</v>
      </c>
      <c r="O48">
        <f t="shared" si="0"/>
        <v>27</v>
      </c>
    </row>
    <row r="49" spans="1:15" ht="26" x14ac:dyDescent="0.35">
      <c r="A49" s="32" t="s">
        <v>64</v>
      </c>
      <c r="B49" s="26" t="s">
        <v>25</v>
      </c>
      <c r="C49" s="29">
        <v>12</v>
      </c>
      <c r="D49" s="29">
        <v>14</v>
      </c>
      <c r="E49" s="28">
        <v>19</v>
      </c>
      <c r="F49" s="28">
        <v>11</v>
      </c>
      <c r="G49" s="28">
        <v>5</v>
      </c>
      <c r="H49" s="28">
        <v>12</v>
      </c>
      <c r="I49" s="29">
        <v>13</v>
      </c>
      <c r="J49" s="30">
        <v>11</v>
      </c>
      <c r="K49" s="30">
        <v>6</v>
      </c>
      <c r="L49" s="31">
        <v>15</v>
      </c>
      <c r="M49">
        <v>19</v>
      </c>
      <c r="N49">
        <v>13</v>
      </c>
      <c r="O49">
        <f t="shared" si="0"/>
        <v>19</v>
      </c>
    </row>
    <row r="50" spans="1:15" ht="26" x14ac:dyDescent="0.35">
      <c r="A50" s="32" t="s">
        <v>65</v>
      </c>
      <c r="B50" s="26" t="s">
        <v>25</v>
      </c>
      <c r="C50" s="29">
        <v>6</v>
      </c>
      <c r="D50" s="29">
        <v>1</v>
      </c>
      <c r="E50" s="28">
        <v>4</v>
      </c>
      <c r="F50" s="28">
        <v>2</v>
      </c>
      <c r="G50" s="28">
        <v>6</v>
      </c>
      <c r="H50" s="28">
        <v>4</v>
      </c>
      <c r="I50" s="29">
        <v>7</v>
      </c>
      <c r="J50" s="30">
        <v>3</v>
      </c>
      <c r="K50" s="30">
        <v>4</v>
      </c>
      <c r="L50" s="31">
        <v>2</v>
      </c>
      <c r="M50">
        <v>6</v>
      </c>
      <c r="N50" s="143">
        <v>8</v>
      </c>
      <c r="O50">
        <f t="shared" si="0"/>
        <v>8</v>
      </c>
    </row>
    <row r="51" spans="1:15" ht="39" x14ac:dyDescent="0.35">
      <c r="A51" s="32" t="s">
        <v>66</v>
      </c>
      <c r="B51" s="26" t="s">
        <v>25</v>
      </c>
      <c r="C51" s="29">
        <v>10</v>
      </c>
      <c r="D51" s="29">
        <v>17</v>
      </c>
      <c r="E51" s="28">
        <v>12</v>
      </c>
      <c r="F51" s="28">
        <v>10</v>
      </c>
      <c r="G51" s="28">
        <v>9</v>
      </c>
      <c r="H51" s="28">
        <v>12</v>
      </c>
      <c r="I51" s="29">
        <v>11</v>
      </c>
      <c r="J51" s="30">
        <v>14</v>
      </c>
      <c r="K51" s="30">
        <v>11</v>
      </c>
      <c r="L51" s="31">
        <v>11</v>
      </c>
      <c r="M51">
        <v>14</v>
      </c>
      <c r="N51" s="143">
        <v>16</v>
      </c>
      <c r="O51">
        <f t="shared" si="0"/>
        <v>16</v>
      </c>
    </row>
    <row r="52" spans="1:15" ht="26" x14ac:dyDescent="0.35">
      <c r="A52" s="32" t="s">
        <v>67</v>
      </c>
      <c r="B52" s="26" t="s">
        <v>25</v>
      </c>
      <c r="C52" s="29">
        <v>154</v>
      </c>
      <c r="D52" s="29">
        <v>157</v>
      </c>
      <c r="E52" s="28">
        <v>135</v>
      </c>
      <c r="F52" s="28">
        <v>153</v>
      </c>
      <c r="G52" s="28">
        <v>161</v>
      </c>
      <c r="H52" s="28">
        <v>147</v>
      </c>
      <c r="I52" s="29">
        <v>138</v>
      </c>
      <c r="J52" s="30">
        <v>132</v>
      </c>
      <c r="K52" s="30">
        <v>178</v>
      </c>
      <c r="L52" s="31">
        <v>126</v>
      </c>
      <c r="M52">
        <v>131</v>
      </c>
      <c r="N52">
        <v>137</v>
      </c>
      <c r="O52">
        <f t="shared" si="0"/>
        <v>178</v>
      </c>
    </row>
    <row r="53" spans="1:15" x14ac:dyDescent="0.35">
      <c r="A53" s="32" t="s">
        <v>68</v>
      </c>
      <c r="B53" s="26" t="s">
        <v>25</v>
      </c>
      <c r="C53" s="29">
        <v>10</v>
      </c>
      <c r="D53" s="29">
        <v>14</v>
      </c>
      <c r="E53" s="28">
        <v>4</v>
      </c>
      <c r="F53" s="28">
        <v>15</v>
      </c>
      <c r="G53" s="28">
        <v>3</v>
      </c>
      <c r="H53" s="28">
        <v>7</v>
      </c>
      <c r="I53" s="29">
        <v>4</v>
      </c>
      <c r="J53" s="30">
        <v>10</v>
      </c>
      <c r="K53" s="30">
        <v>10</v>
      </c>
      <c r="L53" s="31">
        <v>9</v>
      </c>
      <c r="M53">
        <v>10</v>
      </c>
      <c r="N53">
        <v>9</v>
      </c>
      <c r="O53">
        <f t="shared" si="0"/>
        <v>15</v>
      </c>
    </row>
    <row r="54" spans="1:15" ht="26" x14ac:dyDescent="0.35">
      <c r="A54" s="32" t="s">
        <v>69</v>
      </c>
      <c r="B54" s="26" t="s">
        <v>25</v>
      </c>
      <c r="C54" s="29">
        <v>13</v>
      </c>
      <c r="D54" s="29">
        <v>8</v>
      </c>
      <c r="E54" s="28">
        <v>13</v>
      </c>
      <c r="F54" s="28">
        <v>10</v>
      </c>
      <c r="G54" s="28">
        <v>5</v>
      </c>
      <c r="H54" s="28">
        <v>15</v>
      </c>
      <c r="I54" s="29">
        <v>6</v>
      </c>
      <c r="J54" s="30">
        <v>20</v>
      </c>
      <c r="K54" s="30">
        <v>16</v>
      </c>
      <c r="L54" s="31">
        <v>10</v>
      </c>
      <c r="M54">
        <v>13</v>
      </c>
      <c r="N54" s="143">
        <v>25</v>
      </c>
      <c r="O54">
        <f t="shared" si="0"/>
        <v>25</v>
      </c>
    </row>
    <row r="55" spans="1:15" x14ac:dyDescent="0.35">
      <c r="A55" s="32" t="s">
        <v>70</v>
      </c>
      <c r="B55" s="26" t="s">
        <v>25</v>
      </c>
      <c r="C55" s="29">
        <v>3</v>
      </c>
      <c r="D55" s="29">
        <v>2</v>
      </c>
      <c r="E55" s="28">
        <v>3</v>
      </c>
      <c r="F55" s="28">
        <v>1</v>
      </c>
      <c r="G55" s="28">
        <v>2</v>
      </c>
      <c r="H55" s="28">
        <v>4</v>
      </c>
      <c r="I55" s="29">
        <v>2</v>
      </c>
      <c r="J55" s="30">
        <v>8</v>
      </c>
      <c r="K55" s="30">
        <v>4</v>
      </c>
      <c r="L55" s="31">
        <v>4</v>
      </c>
      <c r="M55">
        <v>7</v>
      </c>
      <c r="N55">
        <v>4</v>
      </c>
      <c r="O55">
        <f t="shared" si="0"/>
        <v>8</v>
      </c>
    </row>
    <row r="56" spans="1:15" ht="26" x14ac:dyDescent="0.35">
      <c r="A56" s="32" t="s">
        <v>71</v>
      </c>
      <c r="B56" s="26" t="s">
        <v>25</v>
      </c>
      <c r="C56" s="29">
        <v>30</v>
      </c>
      <c r="D56" s="29">
        <v>36</v>
      </c>
      <c r="E56" s="28">
        <v>34</v>
      </c>
      <c r="F56" s="28">
        <v>31</v>
      </c>
      <c r="G56" s="28">
        <v>31</v>
      </c>
      <c r="H56" s="28">
        <v>30</v>
      </c>
      <c r="I56" s="29">
        <v>30</v>
      </c>
      <c r="J56" s="30">
        <v>31</v>
      </c>
      <c r="K56" s="30">
        <v>36</v>
      </c>
      <c r="L56" s="31">
        <v>38</v>
      </c>
      <c r="M56">
        <v>26</v>
      </c>
      <c r="N56" s="143">
        <v>43</v>
      </c>
      <c r="O56">
        <f t="shared" si="0"/>
        <v>43</v>
      </c>
    </row>
    <row r="57" spans="1:15" x14ac:dyDescent="0.35">
      <c r="A57" s="32" t="s">
        <v>72</v>
      </c>
      <c r="B57" s="26" t="s">
        <v>25</v>
      </c>
      <c r="C57" s="29">
        <v>52</v>
      </c>
      <c r="D57" s="29">
        <v>58</v>
      </c>
      <c r="E57" s="28">
        <v>47</v>
      </c>
      <c r="F57" s="28">
        <v>42</v>
      </c>
      <c r="G57" s="28">
        <v>36</v>
      </c>
      <c r="H57" s="28">
        <v>43</v>
      </c>
      <c r="I57" s="29">
        <v>34</v>
      </c>
      <c r="J57" s="30">
        <v>38</v>
      </c>
      <c r="K57" s="30">
        <v>52</v>
      </c>
      <c r="L57" s="31">
        <v>67</v>
      </c>
      <c r="M57">
        <v>57</v>
      </c>
      <c r="N57" s="143">
        <v>90</v>
      </c>
      <c r="O57">
        <f t="shared" si="0"/>
        <v>90</v>
      </c>
    </row>
    <row r="58" spans="1:15" ht="26" x14ac:dyDescent="0.35">
      <c r="A58" s="32" t="s">
        <v>73</v>
      </c>
      <c r="B58" s="26" t="s">
        <v>25</v>
      </c>
      <c r="C58" s="29">
        <v>8</v>
      </c>
      <c r="D58" s="29">
        <v>8</v>
      </c>
      <c r="E58" s="28">
        <v>11</v>
      </c>
      <c r="F58" s="28">
        <v>5</v>
      </c>
      <c r="G58" s="28">
        <v>7</v>
      </c>
      <c r="H58" s="28">
        <v>12</v>
      </c>
      <c r="I58" s="29">
        <v>8</v>
      </c>
      <c r="J58" s="30">
        <v>14</v>
      </c>
      <c r="K58" s="30">
        <v>11</v>
      </c>
      <c r="L58" s="31">
        <v>10</v>
      </c>
      <c r="M58">
        <v>9</v>
      </c>
      <c r="N58">
        <v>1</v>
      </c>
      <c r="O58">
        <f t="shared" si="0"/>
        <v>14</v>
      </c>
    </row>
    <row r="59" spans="1:15" x14ac:dyDescent="0.35">
      <c r="A59" s="32" t="s">
        <v>74</v>
      </c>
      <c r="B59" s="26" t="s">
        <v>25</v>
      </c>
      <c r="C59" s="29">
        <v>5</v>
      </c>
      <c r="D59" s="29">
        <v>8</v>
      </c>
      <c r="E59" s="28">
        <v>9</v>
      </c>
      <c r="F59" s="28">
        <v>11</v>
      </c>
      <c r="G59" s="28">
        <v>6</v>
      </c>
      <c r="H59" s="28">
        <v>6</v>
      </c>
      <c r="I59" s="29">
        <v>9</v>
      </c>
      <c r="J59" s="30">
        <v>6</v>
      </c>
      <c r="K59" s="30">
        <v>8</v>
      </c>
      <c r="L59" s="31">
        <v>8</v>
      </c>
      <c r="M59">
        <v>8</v>
      </c>
      <c r="N59">
        <v>7</v>
      </c>
      <c r="O59">
        <f t="shared" si="0"/>
        <v>11</v>
      </c>
    </row>
    <row r="60" spans="1:15" ht="26" x14ac:dyDescent="0.35">
      <c r="A60" s="32" t="s">
        <v>75</v>
      </c>
      <c r="B60" s="26" t="s">
        <v>25</v>
      </c>
      <c r="C60" s="29">
        <v>14</v>
      </c>
      <c r="D60" s="29">
        <v>9</v>
      </c>
      <c r="E60" s="28">
        <v>11</v>
      </c>
      <c r="F60" s="28">
        <v>8</v>
      </c>
      <c r="G60" s="28">
        <v>7</v>
      </c>
      <c r="H60" s="28">
        <v>16</v>
      </c>
      <c r="I60" s="29">
        <v>15</v>
      </c>
      <c r="J60" s="30">
        <v>6</v>
      </c>
      <c r="K60" s="30">
        <v>15</v>
      </c>
      <c r="L60" s="31">
        <v>10</v>
      </c>
      <c r="M60">
        <v>11</v>
      </c>
      <c r="N60">
        <v>15</v>
      </c>
      <c r="O60">
        <f t="shared" si="0"/>
        <v>16</v>
      </c>
    </row>
    <row r="61" spans="1:15" ht="26" x14ac:dyDescent="0.35">
      <c r="A61" s="32" t="s">
        <v>76</v>
      </c>
      <c r="B61" s="26" t="s">
        <v>25</v>
      </c>
      <c r="C61" s="29">
        <v>37</v>
      </c>
      <c r="D61" s="29">
        <v>28</v>
      </c>
      <c r="E61" s="28">
        <v>20</v>
      </c>
      <c r="F61" s="28">
        <v>22</v>
      </c>
      <c r="G61" s="28">
        <v>31</v>
      </c>
      <c r="H61" s="28">
        <v>29</v>
      </c>
      <c r="I61" s="29">
        <v>32</v>
      </c>
      <c r="J61" s="30">
        <v>39</v>
      </c>
      <c r="K61" s="30">
        <v>42</v>
      </c>
      <c r="L61" s="31">
        <v>53</v>
      </c>
      <c r="M61">
        <v>43</v>
      </c>
      <c r="N61" s="143">
        <v>64</v>
      </c>
      <c r="O61">
        <f t="shared" si="0"/>
        <v>64</v>
      </c>
    </row>
    <row r="62" spans="1:15" ht="26" x14ac:dyDescent="0.35">
      <c r="A62" s="32" t="s">
        <v>77</v>
      </c>
      <c r="B62" s="26" t="s">
        <v>25</v>
      </c>
      <c r="C62" s="29">
        <v>18</v>
      </c>
      <c r="D62" s="29">
        <v>22</v>
      </c>
      <c r="E62" s="28">
        <v>23</v>
      </c>
      <c r="F62" s="28">
        <v>22</v>
      </c>
      <c r="G62" s="28">
        <v>20</v>
      </c>
      <c r="H62" s="28">
        <v>24</v>
      </c>
      <c r="I62" s="29">
        <v>21</v>
      </c>
      <c r="J62" s="30">
        <v>22</v>
      </c>
      <c r="K62" s="30">
        <v>30</v>
      </c>
      <c r="L62" s="31">
        <v>32</v>
      </c>
      <c r="M62">
        <v>29</v>
      </c>
      <c r="N62" s="143">
        <v>42</v>
      </c>
      <c r="O62">
        <f t="shared" si="0"/>
        <v>42</v>
      </c>
    </row>
    <row r="63" spans="1:15" ht="39" x14ac:dyDescent="0.35">
      <c r="A63" s="32" t="s">
        <v>78</v>
      </c>
      <c r="B63" s="26" t="s">
        <v>25</v>
      </c>
      <c r="C63" s="29">
        <v>16</v>
      </c>
      <c r="D63" s="29">
        <v>19</v>
      </c>
      <c r="E63" s="28">
        <v>27</v>
      </c>
      <c r="F63" s="28">
        <v>15</v>
      </c>
      <c r="G63" s="28">
        <v>20</v>
      </c>
      <c r="H63" s="28">
        <v>15</v>
      </c>
      <c r="I63" s="29">
        <v>16</v>
      </c>
      <c r="J63" s="30">
        <v>14</v>
      </c>
      <c r="K63" s="30">
        <v>18</v>
      </c>
      <c r="L63" s="31">
        <v>19</v>
      </c>
      <c r="M63">
        <v>24</v>
      </c>
      <c r="N63">
        <v>14</v>
      </c>
      <c r="O63">
        <f t="shared" si="0"/>
        <v>27</v>
      </c>
    </row>
    <row r="64" spans="1:15" ht="26" x14ac:dyDescent="0.35">
      <c r="A64" s="32" t="s">
        <v>79</v>
      </c>
      <c r="B64" s="26" t="s">
        <v>25</v>
      </c>
      <c r="C64" s="29">
        <v>14</v>
      </c>
      <c r="D64" s="29">
        <v>22</v>
      </c>
      <c r="E64" s="28">
        <v>14</v>
      </c>
      <c r="F64" s="28">
        <v>14</v>
      </c>
      <c r="G64" s="28">
        <v>13</v>
      </c>
      <c r="H64" s="28">
        <v>6</v>
      </c>
      <c r="I64" s="29">
        <v>19</v>
      </c>
      <c r="J64" s="30">
        <v>12</v>
      </c>
      <c r="K64" s="30">
        <v>21</v>
      </c>
      <c r="L64" s="31">
        <v>22</v>
      </c>
      <c r="M64">
        <v>21</v>
      </c>
      <c r="N64">
        <v>21</v>
      </c>
      <c r="O64">
        <f t="shared" si="0"/>
        <v>22</v>
      </c>
    </row>
    <row r="65" spans="1:15" x14ac:dyDescent="0.35">
      <c r="A65" s="32" t="s">
        <v>80</v>
      </c>
      <c r="B65" s="26" t="s">
        <v>25</v>
      </c>
      <c r="C65" s="29">
        <v>7</v>
      </c>
      <c r="D65" s="29">
        <v>8</v>
      </c>
      <c r="E65" s="28">
        <v>7</v>
      </c>
      <c r="F65" s="28">
        <v>10</v>
      </c>
      <c r="G65" s="28">
        <v>13</v>
      </c>
      <c r="H65" s="28">
        <v>9</v>
      </c>
      <c r="I65" s="29">
        <v>2</v>
      </c>
      <c r="J65" s="30">
        <v>9</v>
      </c>
      <c r="K65" s="30">
        <v>11</v>
      </c>
      <c r="L65" s="31">
        <v>5</v>
      </c>
      <c r="M65">
        <v>7</v>
      </c>
      <c r="N65">
        <v>6</v>
      </c>
      <c r="O65">
        <f t="shared" si="0"/>
        <v>13</v>
      </c>
    </row>
    <row r="66" spans="1:15" x14ac:dyDescent="0.35">
      <c r="A66" s="32" t="s">
        <v>81</v>
      </c>
      <c r="B66" s="26" t="s">
        <v>25</v>
      </c>
      <c r="C66" s="29">
        <v>19</v>
      </c>
      <c r="D66" s="29">
        <v>14</v>
      </c>
      <c r="E66" s="28">
        <v>16</v>
      </c>
      <c r="F66" s="28">
        <v>4</v>
      </c>
      <c r="G66" s="28">
        <v>11</v>
      </c>
      <c r="H66" s="28">
        <v>14</v>
      </c>
      <c r="I66" s="29">
        <v>21</v>
      </c>
      <c r="J66" s="30">
        <v>11</v>
      </c>
      <c r="K66" s="30">
        <v>19</v>
      </c>
      <c r="L66" s="31">
        <v>10</v>
      </c>
      <c r="M66">
        <v>16</v>
      </c>
      <c r="N66">
        <v>16</v>
      </c>
      <c r="O66">
        <f t="shared" si="0"/>
        <v>21</v>
      </c>
    </row>
    <row r="67" spans="1:15" x14ac:dyDescent="0.35">
      <c r="A67" s="32" t="s">
        <v>82</v>
      </c>
      <c r="B67" s="26" t="s">
        <v>25</v>
      </c>
      <c r="C67" s="29">
        <v>11</v>
      </c>
      <c r="D67" s="29">
        <v>8</v>
      </c>
      <c r="E67" s="28">
        <v>20</v>
      </c>
      <c r="F67" s="28">
        <v>10</v>
      </c>
      <c r="G67" s="28">
        <v>6</v>
      </c>
      <c r="H67" s="28">
        <v>6</v>
      </c>
      <c r="I67" s="29">
        <v>8</v>
      </c>
      <c r="J67" s="30">
        <v>6</v>
      </c>
      <c r="K67" s="30">
        <v>12</v>
      </c>
      <c r="L67" s="31">
        <v>10</v>
      </c>
      <c r="M67">
        <v>17</v>
      </c>
      <c r="N67">
        <v>15</v>
      </c>
      <c r="O67">
        <f t="shared" si="0"/>
        <v>20</v>
      </c>
    </row>
    <row r="68" spans="1:15" ht="26" x14ac:dyDescent="0.35">
      <c r="A68" s="32" t="s">
        <v>83</v>
      </c>
      <c r="B68" s="26" t="s">
        <v>25</v>
      </c>
      <c r="C68" s="29">
        <v>7</v>
      </c>
      <c r="D68" s="29">
        <v>4</v>
      </c>
      <c r="E68" s="28">
        <v>5</v>
      </c>
      <c r="F68" s="28">
        <v>3</v>
      </c>
      <c r="G68" s="28">
        <v>5</v>
      </c>
      <c r="H68" s="28">
        <v>4</v>
      </c>
      <c r="I68" s="29">
        <v>3</v>
      </c>
      <c r="J68" s="30">
        <v>3</v>
      </c>
      <c r="K68" s="30">
        <v>1</v>
      </c>
      <c r="L68" s="31">
        <v>6</v>
      </c>
      <c r="M68">
        <v>3</v>
      </c>
      <c r="N68">
        <v>2</v>
      </c>
      <c r="O68">
        <f t="shared" si="0"/>
        <v>6</v>
      </c>
    </row>
    <row r="69" spans="1:15" ht="26" x14ac:dyDescent="0.35">
      <c r="A69" s="32" t="s">
        <v>84</v>
      </c>
      <c r="B69" s="26" t="s">
        <v>25</v>
      </c>
      <c r="C69" s="29">
        <v>16</v>
      </c>
      <c r="D69" s="29">
        <v>17</v>
      </c>
      <c r="E69" s="28">
        <v>19</v>
      </c>
      <c r="F69" s="28">
        <v>9</v>
      </c>
      <c r="G69" s="28">
        <v>14</v>
      </c>
      <c r="H69" s="28">
        <v>13</v>
      </c>
      <c r="I69" s="29">
        <v>8</v>
      </c>
      <c r="J69" s="30">
        <v>7</v>
      </c>
      <c r="K69" s="30">
        <v>9</v>
      </c>
      <c r="L69" s="31">
        <v>9</v>
      </c>
      <c r="M69">
        <v>13</v>
      </c>
      <c r="N69">
        <v>8</v>
      </c>
      <c r="O69">
        <f t="shared" si="0"/>
        <v>19</v>
      </c>
    </row>
    <row r="70" spans="1:15" x14ac:dyDescent="0.35">
      <c r="A70" s="34" t="s">
        <v>85</v>
      </c>
      <c r="B70" s="26" t="s">
        <v>25</v>
      </c>
      <c r="C70" s="35">
        <v>3</v>
      </c>
      <c r="D70" s="35">
        <v>6</v>
      </c>
      <c r="E70" s="28">
        <v>6</v>
      </c>
      <c r="F70" s="28">
        <v>2</v>
      </c>
      <c r="G70" s="28">
        <v>5</v>
      </c>
      <c r="H70" s="28">
        <v>3</v>
      </c>
      <c r="I70" s="29">
        <v>4</v>
      </c>
      <c r="J70" s="30">
        <v>4</v>
      </c>
      <c r="K70" s="30">
        <v>5</v>
      </c>
      <c r="L70" s="31">
        <v>4</v>
      </c>
      <c r="M70">
        <v>3</v>
      </c>
      <c r="N70" s="143">
        <v>6</v>
      </c>
      <c r="O70">
        <f t="shared" si="0"/>
        <v>6</v>
      </c>
    </row>
    <row r="71" spans="1:15" x14ac:dyDescent="0.35">
      <c r="A71" s="36" t="s">
        <v>86</v>
      </c>
      <c r="B71" s="37" t="s">
        <v>31</v>
      </c>
      <c r="C71" s="29">
        <v>2</v>
      </c>
      <c r="D71" s="29">
        <v>2</v>
      </c>
      <c r="E71" s="38">
        <v>1</v>
      </c>
      <c r="F71" s="38">
        <v>0</v>
      </c>
      <c r="G71" s="38">
        <v>1</v>
      </c>
      <c r="H71" s="38">
        <v>1</v>
      </c>
      <c r="I71" s="29">
        <v>2</v>
      </c>
      <c r="J71" s="30">
        <v>2</v>
      </c>
      <c r="K71" s="30">
        <v>3</v>
      </c>
      <c r="L71" s="31">
        <v>1</v>
      </c>
      <c r="M71">
        <v>2</v>
      </c>
      <c r="N71" s="143">
        <v>3</v>
      </c>
      <c r="O71">
        <f t="shared" si="0"/>
        <v>3</v>
      </c>
    </row>
    <row r="72" spans="1:15" x14ac:dyDescent="0.35">
      <c r="A72" s="36" t="s">
        <v>87</v>
      </c>
      <c r="B72" s="37" t="s">
        <v>31</v>
      </c>
      <c r="C72" s="29">
        <v>4</v>
      </c>
      <c r="D72" s="29">
        <v>3</v>
      </c>
      <c r="E72" s="38">
        <v>9</v>
      </c>
      <c r="F72" s="38">
        <v>2</v>
      </c>
      <c r="G72" s="38">
        <v>4</v>
      </c>
      <c r="H72" s="38">
        <v>3</v>
      </c>
      <c r="I72" s="29">
        <v>4</v>
      </c>
      <c r="J72" s="30">
        <v>7</v>
      </c>
      <c r="K72" s="30">
        <v>5</v>
      </c>
      <c r="L72" s="31">
        <v>9</v>
      </c>
      <c r="M72">
        <v>8</v>
      </c>
      <c r="N72">
        <v>8</v>
      </c>
      <c r="O72">
        <f t="shared" si="0"/>
        <v>9</v>
      </c>
    </row>
    <row r="73" spans="1:15" x14ac:dyDescent="0.35">
      <c r="A73" s="36" t="s">
        <v>88</v>
      </c>
      <c r="B73" s="37" t="s">
        <v>31</v>
      </c>
      <c r="C73" s="29">
        <v>7</v>
      </c>
      <c r="D73" s="29">
        <v>5</v>
      </c>
      <c r="E73" s="38">
        <v>3</v>
      </c>
      <c r="F73" s="38">
        <v>5</v>
      </c>
      <c r="G73" s="38">
        <v>5</v>
      </c>
      <c r="H73" s="38">
        <v>8</v>
      </c>
      <c r="I73" s="29">
        <v>7</v>
      </c>
      <c r="J73" s="30">
        <v>10</v>
      </c>
      <c r="K73" s="30">
        <v>10</v>
      </c>
      <c r="L73" s="31">
        <v>10</v>
      </c>
      <c r="M73">
        <v>8</v>
      </c>
      <c r="N73" s="143">
        <v>12</v>
      </c>
      <c r="O73">
        <f t="shared" si="0"/>
        <v>12</v>
      </c>
    </row>
    <row r="74" spans="1:15" x14ac:dyDescent="0.35">
      <c r="A74" s="36" t="s">
        <v>89</v>
      </c>
      <c r="B74" s="37" t="s">
        <v>31</v>
      </c>
      <c r="C74" s="29">
        <v>0</v>
      </c>
      <c r="D74" s="29">
        <v>0</v>
      </c>
      <c r="E74" s="38"/>
      <c r="F74" s="39"/>
      <c r="G74" s="39"/>
      <c r="H74" s="39"/>
      <c r="I74" s="29">
        <v>1</v>
      </c>
      <c r="J74" s="30">
        <v>1</v>
      </c>
      <c r="K74" s="30">
        <v>0</v>
      </c>
      <c r="L74" s="31">
        <v>2</v>
      </c>
      <c r="M74">
        <v>0</v>
      </c>
      <c r="N74">
        <v>0</v>
      </c>
      <c r="O74">
        <f t="shared" si="0"/>
        <v>2</v>
      </c>
    </row>
    <row r="75" spans="1:15" x14ac:dyDescent="0.35">
      <c r="A75" s="36" t="s">
        <v>90</v>
      </c>
      <c r="B75" s="37" t="s">
        <v>31</v>
      </c>
      <c r="C75" s="29">
        <v>0</v>
      </c>
      <c r="D75" s="29">
        <v>0</v>
      </c>
      <c r="E75" s="38">
        <v>1</v>
      </c>
      <c r="F75" s="38">
        <v>0</v>
      </c>
      <c r="G75" s="38">
        <v>1</v>
      </c>
      <c r="H75" s="38">
        <v>0</v>
      </c>
      <c r="I75" s="29">
        <v>4</v>
      </c>
      <c r="J75" s="30">
        <v>0</v>
      </c>
      <c r="K75" s="30">
        <v>0</v>
      </c>
      <c r="L75" s="31">
        <v>0</v>
      </c>
      <c r="M75">
        <v>1</v>
      </c>
      <c r="N75">
        <v>3</v>
      </c>
      <c r="O75">
        <f t="shared" si="0"/>
        <v>4</v>
      </c>
    </row>
    <row r="76" spans="1:15" x14ac:dyDescent="0.35">
      <c r="A76" s="36" t="s">
        <v>91</v>
      </c>
      <c r="B76" s="37" t="s">
        <v>31</v>
      </c>
      <c r="C76" s="29">
        <v>0</v>
      </c>
      <c r="D76" s="29">
        <v>0</v>
      </c>
      <c r="E76" s="39"/>
      <c r="F76" s="39"/>
      <c r="G76" s="39"/>
      <c r="H76" s="39"/>
      <c r="I76" s="29">
        <v>0</v>
      </c>
      <c r="J76" s="30">
        <v>1</v>
      </c>
      <c r="K76" s="30">
        <v>0</v>
      </c>
      <c r="L76" s="31">
        <v>0</v>
      </c>
      <c r="M76">
        <v>0</v>
      </c>
      <c r="N76" s="143">
        <v>5</v>
      </c>
      <c r="O76">
        <f t="shared" si="0"/>
        <v>5</v>
      </c>
    </row>
    <row r="77" spans="1:15" x14ac:dyDescent="0.35">
      <c r="A77" s="36" t="s">
        <v>92</v>
      </c>
      <c r="B77" s="37" t="s">
        <v>31</v>
      </c>
      <c r="C77" s="29">
        <v>8</v>
      </c>
      <c r="D77" s="29">
        <v>5</v>
      </c>
      <c r="E77" s="38">
        <v>8</v>
      </c>
      <c r="F77" s="38">
        <v>3</v>
      </c>
      <c r="G77" s="38">
        <v>8</v>
      </c>
      <c r="H77" s="38">
        <v>7</v>
      </c>
      <c r="I77" s="29">
        <v>5</v>
      </c>
      <c r="J77" s="30">
        <v>2</v>
      </c>
      <c r="K77" s="30">
        <v>4</v>
      </c>
      <c r="L77" s="31">
        <v>3</v>
      </c>
      <c r="M77">
        <v>10</v>
      </c>
      <c r="N77">
        <v>2</v>
      </c>
      <c r="O77">
        <f t="shared" si="0"/>
        <v>10</v>
      </c>
    </row>
    <row r="78" spans="1:15" x14ac:dyDescent="0.35">
      <c r="A78" s="36" t="s">
        <v>93</v>
      </c>
      <c r="B78" s="37" t="s">
        <v>31</v>
      </c>
      <c r="C78" s="29">
        <v>5</v>
      </c>
      <c r="D78" s="29">
        <v>2</v>
      </c>
      <c r="E78" s="38">
        <v>4</v>
      </c>
      <c r="F78" s="38">
        <v>5</v>
      </c>
      <c r="G78" s="38">
        <v>7</v>
      </c>
      <c r="H78" s="38">
        <v>1</v>
      </c>
      <c r="I78" s="29">
        <v>3</v>
      </c>
      <c r="J78" s="30">
        <v>0</v>
      </c>
      <c r="K78" s="30">
        <v>5</v>
      </c>
      <c r="L78" s="31">
        <v>3</v>
      </c>
      <c r="M78">
        <v>7</v>
      </c>
      <c r="N78">
        <v>1</v>
      </c>
      <c r="O78">
        <f t="shared" si="0"/>
        <v>7</v>
      </c>
    </row>
    <row r="79" spans="1:15" x14ac:dyDescent="0.35">
      <c r="A79" s="36" t="s">
        <v>94</v>
      </c>
      <c r="B79" s="37" t="s">
        <v>31</v>
      </c>
      <c r="C79" s="29">
        <v>1</v>
      </c>
      <c r="D79" s="29">
        <v>0</v>
      </c>
      <c r="E79" s="39"/>
      <c r="F79" s="39"/>
      <c r="G79" s="39"/>
      <c r="H79" s="39"/>
      <c r="I79" s="29">
        <v>1</v>
      </c>
      <c r="J79" s="30">
        <v>1</v>
      </c>
      <c r="K79" s="30">
        <v>0</v>
      </c>
      <c r="L79" s="31">
        <v>1</v>
      </c>
      <c r="M79">
        <v>0</v>
      </c>
      <c r="N79">
        <v>0</v>
      </c>
      <c r="O79">
        <f t="shared" si="0"/>
        <v>1</v>
      </c>
    </row>
    <row r="80" spans="1:15" x14ac:dyDescent="0.35">
      <c r="A80" s="36" t="s">
        <v>95</v>
      </c>
      <c r="B80" s="37" t="s">
        <v>31</v>
      </c>
      <c r="C80" s="29">
        <v>4</v>
      </c>
      <c r="D80" s="29">
        <v>1</v>
      </c>
      <c r="E80" s="38">
        <v>2</v>
      </c>
      <c r="F80" s="38">
        <v>1</v>
      </c>
      <c r="G80" s="38">
        <v>2</v>
      </c>
      <c r="H80" s="38">
        <v>4</v>
      </c>
      <c r="I80" s="29">
        <v>1</v>
      </c>
      <c r="J80" s="30">
        <v>2</v>
      </c>
      <c r="K80" s="30">
        <v>1</v>
      </c>
      <c r="L80" s="31">
        <v>2</v>
      </c>
      <c r="M80">
        <v>1</v>
      </c>
      <c r="N80">
        <v>2</v>
      </c>
      <c r="O80">
        <f t="shared" si="0"/>
        <v>4</v>
      </c>
    </row>
    <row r="81" spans="1:15" x14ac:dyDescent="0.35">
      <c r="A81" s="36" t="s">
        <v>96</v>
      </c>
      <c r="B81" s="37" t="s">
        <v>31</v>
      </c>
      <c r="C81" s="29">
        <v>0</v>
      </c>
      <c r="D81" s="29">
        <v>0</v>
      </c>
      <c r="E81" s="38">
        <v>0</v>
      </c>
      <c r="F81" s="38">
        <v>0</v>
      </c>
      <c r="G81" s="38">
        <v>2</v>
      </c>
      <c r="H81" s="38">
        <v>1</v>
      </c>
      <c r="I81" s="29">
        <v>0</v>
      </c>
      <c r="J81" s="30">
        <v>1</v>
      </c>
      <c r="K81" s="30">
        <v>0</v>
      </c>
      <c r="L81" s="31">
        <v>0</v>
      </c>
      <c r="M81">
        <v>1</v>
      </c>
      <c r="N81" s="143">
        <v>2</v>
      </c>
      <c r="O81">
        <f t="shared" si="0"/>
        <v>2</v>
      </c>
    </row>
    <row r="82" spans="1:15" ht="26" x14ac:dyDescent="0.35">
      <c r="A82" s="32" t="s">
        <v>97</v>
      </c>
      <c r="B82" s="40" t="s">
        <v>31</v>
      </c>
      <c r="C82" s="29">
        <v>15</v>
      </c>
      <c r="D82" s="29">
        <v>12</v>
      </c>
      <c r="E82" s="28">
        <v>14</v>
      </c>
      <c r="F82" s="28">
        <v>7</v>
      </c>
      <c r="G82" s="28">
        <v>5</v>
      </c>
      <c r="H82" s="28">
        <v>12</v>
      </c>
      <c r="I82" s="29">
        <v>9</v>
      </c>
      <c r="J82" s="30">
        <v>3</v>
      </c>
      <c r="K82" s="30">
        <v>6</v>
      </c>
      <c r="L82" s="31">
        <v>12</v>
      </c>
      <c r="M82">
        <v>13</v>
      </c>
      <c r="N82">
        <v>7</v>
      </c>
      <c r="O82">
        <f t="shared" si="0"/>
        <v>14</v>
      </c>
    </row>
    <row r="83" spans="1:15" x14ac:dyDescent="0.35">
      <c r="A83" s="36" t="s">
        <v>98</v>
      </c>
      <c r="B83" s="37" t="s">
        <v>31</v>
      </c>
      <c r="C83" s="29">
        <v>0</v>
      </c>
      <c r="D83" s="29">
        <v>2</v>
      </c>
      <c r="E83" s="38">
        <v>2</v>
      </c>
      <c r="F83" s="38">
        <v>1</v>
      </c>
      <c r="G83" s="38">
        <v>4</v>
      </c>
      <c r="H83" s="38">
        <v>4</v>
      </c>
      <c r="I83" s="29">
        <v>4</v>
      </c>
      <c r="J83" s="30">
        <v>2</v>
      </c>
      <c r="K83" s="30">
        <v>2</v>
      </c>
      <c r="L83" s="31">
        <v>3</v>
      </c>
      <c r="M83">
        <v>3</v>
      </c>
      <c r="N83" s="143">
        <v>5</v>
      </c>
      <c r="O83">
        <f t="shared" si="0"/>
        <v>5</v>
      </c>
    </row>
    <row r="84" spans="1:15" x14ac:dyDescent="0.35">
      <c r="A84" s="36" t="s">
        <v>99</v>
      </c>
      <c r="B84" s="37" t="s">
        <v>31</v>
      </c>
      <c r="C84" s="29">
        <v>4</v>
      </c>
      <c r="D84" s="29">
        <v>0</v>
      </c>
      <c r="E84" s="39"/>
      <c r="F84" s="39"/>
      <c r="G84" s="39"/>
      <c r="H84" s="39"/>
      <c r="I84" s="29">
        <v>2</v>
      </c>
      <c r="J84" s="30">
        <v>0</v>
      </c>
      <c r="K84" s="30">
        <v>3</v>
      </c>
      <c r="L84" s="31">
        <v>0</v>
      </c>
      <c r="M84">
        <v>0</v>
      </c>
      <c r="N84">
        <v>0</v>
      </c>
      <c r="O84">
        <f t="shared" si="0"/>
        <v>3</v>
      </c>
    </row>
    <row r="85" spans="1:15" ht="26" x14ac:dyDescent="0.35">
      <c r="A85" s="32" t="s">
        <v>100</v>
      </c>
      <c r="B85" s="40" t="s">
        <v>31</v>
      </c>
      <c r="C85" s="29">
        <v>11</v>
      </c>
      <c r="D85" s="29">
        <v>0</v>
      </c>
      <c r="E85" s="28">
        <v>10</v>
      </c>
      <c r="F85" s="28">
        <v>13</v>
      </c>
      <c r="G85" s="28">
        <v>15</v>
      </c>
      <c r="H85" s="28">
        <v>1</v>
      </c>
      <c r="I85" s="29">
        <v>10</v>
      </c>
      <c r="J85" s="30">
        <v>8</v>
      </c>
      <c r="K85" s="30">
        <v>14</v>
      </c>
      <c r="L85" s="31">
        <v>19</v>
      </c>
      <c r="M85">
        <v>13</v>
      </c>
      <c r="N85">
        <v>14</v>
      </c>
      <c r="O85">
        <f t="shared" si="0"/>
        <v>19</v>
      </c>
    </row>
    <row r="86" spans="1:15" x14ac:dyDescent="0.35">
      <c r="A86" s="36" t="s">
        <v>101</v>
      </c>
      <c r="B86" s="37" t="s">
        <v>31</v>
      </c>
      <c r="C86" s="29">
        <v>4</v>
      </c>
      <c r="D86" s="29">
        <v>5</v>
      </c>
      <c r="E86" s="38">
        <v>7</v>
      </c>
      <c r="F86" s="38">
        <v>8</v>
      </c>
      <c r="G86" s="38">
        <v>4</v>
      </c>
      <c r="H86" s="38">
        <v>6</v>
      </c>
      <c r="I86" s="29">
        <v>2</v>
      </c>
      <c r="J86" s="30">
        <v>3</v>
      </c>
      <c r="K86" s="30">
        <v>4</v>
      </c>
      <c r="L86" s="31">
        <v>4</v>
      </c>
      <c r="M86">
        <v>6</v>
      </c>
      <c r="N86">
        <v>6</v>
      </c>
      <c r="O86">
        <f t="shared" ref="O86:O89" si="1">MAX(E86:N86)</f>
        <v>8</v>
      </c>
    </row>
    <row r="87" spans="1:15" x14ac:dyDescent="0.35">
      <c r="A87" s="36" t="s">
        <v>102</v>
      </c>
      <c r="B87" s="37" t="s">
        <v>31</v>
      </c>
      <c r="C87" s="29">
        <v>6</v>
      </c>
      <c r="D87" s="29">
        <v>10</v>
      </c>
      <c r="E87" s="38">
        <v>3</v>
      </c>
      <c r="F87" s="38">
        <v>8</v>
      </c>
      <c r="G87" s="38">
        <v>3</v>
      </c>
      <c r="H87" s="38">
        <v>3</v>
      </c>
      <c r="I87" s="29">
        <v>4</v>
      </c>
      <c r="J87" s="30">
        <v>8</v>
      </c>
      <c r="K87" s="30">
        <v>4</v>
      </c>
      <c r="L87" s="31">
        <v>4</v>
      </c>
      <c r="M87">
        <v>6</v>
      </c>
      <c r="N87">
        <v>5</v>
      </c>
      <c r="O87">
        <f t="shared" si="1"/>
        <v>8</v>
      </c>
    </row>
    <row r="88" spans="1:15" x14ac:dyDescent="0.35">
      <c r="A88" s="36" t="s">
        <v>103</v>
      </c>
      <c r="B88" s="37" t="s">
        <v>31</v>
      </c>
      <c r="C88" s="29">
        <v>1</v>
      </c>
      <c r="D88" s="29">
        <v>2</v>
      </c>
      <c r="E88" s="38">
        <v>4</v>
      </c>
      <c r="F88" s="38">
        <v>0</v>
      </c>
      <c r="G88" s="38">
        <v>7</v>
      </c>
      <c r="H88" s="38">
        <v>1</v>
      </c>
      <c r="I88" s="29">
        <v>4</v>
      </c>
      <c r="J88" s="30">
        <v>5</v>
      </c>
      <c r="K88" s="30">
        <v>1</v>
      </c>
      <c r="L88" s="31">
        <v>3</v>
      </c>
      <c r="M88">
        <v>1</v>
      </c>
      <c r="N88">
        <v>3</v>
      </c>
      <c r="O88">
        <f t="shared" si="1"/>
        <v>7</v>
      </c>
    </row>
    <row r="89" spans="1:15" x14ac:dyDescent="0.35">
      <c r="A89" s="36" t="s">
        <v>104</v>
      </c>
      <c r="B89" s="37" t="s">
        <v>31</v>
      </c>
      <c r="C89" s="29">
        <v>11</v>
      </c>
      <c r="D89" s="29">
        <v>8</v>
      </c>
      <c r="E89" s="38">
        <v>15</v>
      </c>
      <c r="F89" s="38">
        <v>8</v>
      </c>
      <c r="G89" s="38">
        <v>13</v>
      </c>
      <c r="H89" s="38">
        <v>11</v>
      </c>
      <c r="I89" s="29">
        <v>12</v>
      </c>
      <c r="J89" s="30">
        <v>12</v>
      </c>
      <c r="K89" s="30">
        <v>11</v>
      </c>
      <c r="L89" s="31">
        <v>5</v>
      </c>
      <c r="M89">
        <v>21</v>
      </c>
      <c r="N89">
        <v>18</v>
      </c>
      <c r="O89">
        <f t="shared" si="1"/>
        <v>21</v>
      </c>
    </row>
    <row r="90" spans="1:15" x14ac:dyDescent="0.35">
      <c r="A90" s="41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5" x14ac:dyDescent="0.35">
      <c r="A91" s="41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5" x14ac:dyDescent="0.35">
      <c r="A92" s="41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5" x14ac:dyDescent="0.35">
      <c r="A93" s="41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5" x14ac:dyDescent="0.35">
      <c r="A94" s="41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5" x14ac:dyDescent="0.35">
      <c r="A95" s="41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5" x14ac:dyDescent="0.35">
      <c r="A96" s="41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35">
      <c r="A97" s="41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A98" s="41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</sheetData>
  <hyperlinks>
    <hyperlink ref="A2" location="'Table of Contents'!A1" display="Return to Table of Contents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0"/>
  <sheetViews>
    <sheetView topLeftCell="M1" zoomScale="80" zoomScaleNormal="80" workbookViewId="0">
      <selection activeCell="AG1" sqref="AG1"/>
    </sheetView>
  </sheetViews>
  <sheetFormatPr defaultRowHeight="14.5" x14ac:dyDescent="0.35"/>
  <cols>
    <col min="1" max="1" width="16" customWidth="1"/>
    <col min="3" max="14" width="12.54296875" customWidth="1"/>
    <col min="23" max="23" width="23.1796875" style="44" customWidth="1"/>
    <col min="30" max="30" width="15.26953125" customWidth="1"/>
  </cols>
  <sheetData>
    <row r="1" spans="1:32" ht="62" x14ac:dyDescent="0.35">
      <c r="A1" s="12" t="s">
        <v>4</v>
      </c>
      <c r="B1" s="13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5" t="s">
        <v>15</v>
      </c>
      <c r="M1" s="15" t="s">
        <v>16</v>
      </c>
      <c r="N1" s="15" t="s">
        <v>17</v>
      </c>
      <c r="O1" s="42" t="s">
        <v>105</v>
      </c>
      <c r="P1" s="42" t="s">
        <v>106</v>
      </c>
      <c r="Q1" s="42" t="s">
        <v>107</v>
      </c>
      <c r="S1" s="42" t="s">
        <v>201</v>
      </c>
      <c r="T1" s="42" t="s">
        <v>200</v>
      </c>
      <c r="U1" s="42" t="s">
        <v>107</v>
      </c>
      <c r="X1">
        <v>2011</v>
      </c>
      <c r="Y1">
        <v>2016</v>
      </c>
      <c r="AB1" t="s">
        <v>198</v>
      </c>
      <c r="AC1" t="s">
        <v>199</v>
      </c>
      <c r="AD1" t="s">
        <v>177</v>
      </c>
      <c r="AE1" s="42" t="s">
        <v>106</v>
      </c>
      <c r="AF1" s="42" t="s">
        <v>105</v>
      </c>
    </row>
    <row r="2" spans="1:32" x14ac:dyDescent="0.35">
      <c r="A2" s="25" t="s">
        <v>36</v>
      </c>
      <c r="B2" s="26" t="s">
        <v>25</v>
      </c>
      <c r="C2" s="27">
        <v>21</v>
      </c>
      <c r="D2" s="27">
        <v>18</v>
      </c>
      <c r="E2" s="28">
        <v>14</v>
      </c>
      <c r="F2" s="28">
        <v>13</v>
      </c>
      <c r="G2" s="28">
        <v>10</v>
      </c>
      <c r="H2" s="28">
        <v>9</v>
      </c>
      <c r="I2" s="29">
        <v>9</v>
      </c>
      <c r="J2" s="30">
        <v>18</v>
      </c>
      <c r="K2" s="30">
        <v>16</v>
      </c>
      <c r="L2" s="31">
        <v>28</v>
      </c>
      <c r="M2">
        <v>15</v>
      </c>
      <c r="N2">
        <v>31</v>
      </c>
      <c r="O2">
        <f>SUM(J2:N2)</f>
        <v>108</v>
      </c>
      <c r="P2">
        <f>SUM(E2:I2)</f>
        <v>55</v>
      </c>
      <c r="Q2" s="43">
        <f>(O2-P2)/P2</f>
        <v>0.96363636363636362</v>
      </c>
      <c r="S2" s="49">
        <f>((O2/Y2)/5)*10000</f>
        <v>42.662453091052733</v>
      </c>
      <c r="T2" s="49">
        <f>((P2/X2)/5)*10000</f>
        <v>21.247826926791578</v>
      </c>
      <c r="U2" s="43">
        <f>(S2-T2)/T2</f>
        <v>1.0078501786579999</v>
      </c>
      <c r="W2" s="44" t="s">
        <v>109</v>
      </c>
      <c r="X2">
        <v>5177</v>
      </c>
      <c r="Y2">
        <v>5063</v>
      </c>
      <c r="AB2" s="50">
        <f>P2/AE2</f>
        <v>0.24663677130044842</v>
      </c>
      <c r="AC2" s="50">
        <f>O2/AF2</f>
        <v>0.36241610738255031</v>
      </c>
      <c r="AD2" s="45" t="s">
        <v>178</v>
      </c>
      <c r="AE2">
        <v>223</v>
      </c>
      <c r="AF2">
        <v>298</v>
      </c>
    </row>
    <row r="3" spans="1:32" x14ac:dyDescent="0.35">
      <c r="A3" s="32" t="s">
        <v>37</v>
      </c>
      <c r="B3" s="26" t="s">
        <v>25</v>
      </c>
      <c r="C3" s="29">
        <v>4</v>
      </c>
      <c r="D3" s="29">
        <v>7</v>
      </c>
      <c r="E3" s="28">
        <v>4</v>
      </c>
      <c r="F3" s="28">
        <v>5</v>
      </c>
      <c r="G3" s="28">
        <v>6</v>
      </c>
      <c r="H3" s="28">
        <v>2</v>
      </c>
      <c r="I3" s="29">
        <v>5</v>
      </c>
      <c r="J3" s="30">
        <v>8</v>
      </c>
      <c r="K3" s="30">
        <v>5</v>
      </c>
      <c r="L3" s="31">
        <v>6</v>
      </c>
      <c r="M3">
        <v>1</v>
      </c>
      <c r="N3">
        <v>7</v>
      </c>
      <c r="O3">
        <f t="shared" ref="O3:O66" si="0">SUM(J3:N3)</f>
        <v>27</v>
      </c>
      <c r="P3">
        <f t="shared" ref="P3:P66" si="1">SUM(E3:I3)</f>
        <v>22</v>
      </c>
      <c r="Q3" s="43">
        <f t="shared" ref="Q3:Q66" si="2">(O3-P3)/P3</f>
        <v>0.22727272727272727</v>
      </c>
      <c r="S3" s="49">
        <f t="shared" ref="S3:S66" si="3">((O3/Y3)/5)*10000</f>
        <v>16.864459712679576</v>
      </c>
      <c r="T3" s="49">
        <f t="shared" ref="T3:T66" si="4">((P3/X3)/5)*10000</f>
        <v>13.509364445809025</v>
      </c>
      <c r="U3" s="43">
        <f t="shared" ref="U3:U66" si="5">(S3-T3)/T3</f>
        <v>0.24835330191357696</v>
      </c>
      <c r="W3" s="44" t="s">
        <v>111</v>
      </c>
      <c r="X3">
        <v>3257</v>
      </c>
      <c r="Y3">
        <v>3202</v>
      </c>
      <c r="AB3" s="50">
        <f t="shared" ref="AB3:AB66" si="6">P3/AE3</f>
        <v>0.15714285714285714</v>
      </c>
      <c r="AC3" s="50">
        <f t="shared" ref="AC3:AC66" si="7">O3/AF3</f>
        <v>0.2076923076923077</v>
      </c>
      <c r="AD3" s="46" t="s">
        <v>179</v>
      </c>
      <c r="AE3">
        <v>140</v>
      </c>
      <c r="AF3">
        <v>130</v>
      </c>
    </row>
    <row r="4" spans="1:32" x14ac:dyDescent="0.35">
      <c r="A4" s="25" t="s">
        <v>38</v>
      </c>
      <c r="B4" s="26" t="s">
        <v>25</v>
      </c>
      <c r="C4" s="29">
        <v>6</v>
      </c>
      <c r="D4" s="29">
        <v>6</v>
      </c>
      <c r="E4" s="28">
        <v>14</v>
      </c>
      <c r="F4" s="28">
        <v>18</v>
      </c>
      <c r="G4" s="28">
        <v>12</v>
      </c>
      <c r="H4" s="28">
        <v>15</v>
      </c>
      <c r="I4" s="29">
        <v>11</v>
      </c>
      <c r="J4" s="30">
        <v>8</v>
      </c>
      <c r="K4" s="30">
        <v>20</v>
      </c>
      <c r="L4" s="31">
        <v>20</v>
      </c>
      <c r="M4">
        <v>15</v>
      </c>
      <c r="N4">
        <v>21</v>
      </c>
      <c r="O4">
        <f t="shared" si="0"/>
        <v>84</v>
      </c>
      <c r="P4">
        <f t="shared" si="1"/>
        <v>70</v>
      </c>
      <c r="Q4" s="43">
        <f t="shared" si="2"/>
        <v>0.2</v>
      </c>
      <c r="S4" s="49">
        <f t="shared" si="3"/>
        <v>16.771488469601678</v>
      </c>
      <c r="T4" s="49">
        <f t="shared" si="4"/>
        <v>16.055045871559635</v>
      </c>
      <c r="U4" s="43">
        <f t="shared" si="5"/>
        <v>4.4624138963761543E-2</v>
      </c>
      <c r="W4" s="44" t="s">
        <v>112</v>
      </c>
      <c r="X4">
        <v>8720</v>
      </c>
      <c r="Y4">
        <v>10017</v>
      </c>
      <c r="AB4" s="50">
        <f t="shared" si="6"/>
        <v>0.27027027027027029</v>
      </c>
      <c r="AC4" s="50">
        <f t="shared" si="7"/>
        <v>0.32307692307692309</v>
      </c>
      <c r="AD4" s="45" t="s">
        <v>38</v>
      </c>
      <c r="AE4">
        <v>259</v>
      </c>
      <c r="AF4">
        <v>260</v>
      </c>
    </row>
    <row r="5" spans="1:32" x14ac:dyDescent="0.35">
      <c r="A5" s="32" t="s">
        <v>39</v>
      </c>
      <c r="B5" s="26" t="s">
        <v>25</v>
      </c>
      <c r="C5" s="29">
        <v>17</v>
      </c>
      <c r="D5" s="29">
        <v>15</v>
      </c>
      <c r="E5" s="28">
        <v>23</v>
      </c>
      <c r="F5" s="28">
        <v>15</v>
      </c>
      <c r="G5" s="28">
        <v>16</v>
      </c>
      <c r="H5" s="28">
        <v>9</v>
      </c>
      <c r="I5" s="29">
        <v>22</v>
      </c>
      <c r="J5" s="30">
        <v>25</v>
      </c>
      <c r="K5" s="30">
        <v>21</v>
      </c>
      <c r="L5" s="31">
        <v>12</v>
      </c>
      <c r="M5">
        <v>32</v>
      </c>
      <c r="N5">
        <v>29</v>
      </c>
      <c r="O5">
        <f t="shared" si="0"/>
        <v>119</v>
      </c>
      <c r="P5">
        <f t="shared" si="1"/>
        <v>85</v>
      </c>
      <c r="Q5" s="43">
        <f t="shared" si="2"/>
        <v>0.4</v>
      </c>
      <c r="S5" s="49">
        <f t="shared" si="3"/>
        <v>20.452006530892842</v>
      </c>
      <c r="T5" s="49">
        <f t="shared" si="4"/>
        <v>17.68070722828913</v>
      </c>
      <c r="U5" s="43">
        <f t="shared" si="5"/>
        <v>0.15674142820314524</v>
      </c>
      <c r="W5" s="44" t="s">
        <v>113</v>
      </c>
      <c r="X5">
        <v>9615</v>
      </c>
      <c r="Y5">
        <v>11637</v>
      </c>
      <c r="AB5" s="50">
        <f t="shared" si="6"/>
        <v>0.29411764705882354</v>
      </c>
      <c r="AC5" s="50">
        <f t="shared" si="7"/>
        <v>0.30909090909090908</v>
      </c>
      <c r="AD5" s="46" t="s">
        <v>39</v>
      </c>
      <c r="AE5">
        <v>289</v>
      </c>
      <c r="AF5">
        <v>385</v>
      </c>
    </row>
    <row r="6" spans="1:32" x14ac:dyDescent="0.35">
      <c r="A6" s="25" t="s">
        <v>40</v>
      </c>
      <c r="B6" s="26" t="s">
        <v>25</v>
      </c>
      <c r="C6" s="29">
        <v>12</v>
      </c>
      <c r="D6" s="29">
        <v>17</v>
      </c>
      <c r="E6" s="28">
        <v>17</v>
      </c>
      <c r="F6" s="28">
        <v>10</v>
      </c>
      <c r="G6" s="28">
        <v>16</v>
      </c>
      <c r="H6" s="28">
        <v>10</v>
      </c>
      <c r="I6" s="29">
        <v>9</v>
      </c>
      <c r="J6" s="30">
        <v>6</v>
      </c>
      <c r="K6" s="30">
        <v>15</v>
      </c>
      <c r="L6" s="31">
        <v>13</v>
      </c>
      <c r="M6">
        <v>14</v>
      </c>
      <c r="N6">
        <v>14</v>
      </c>
      <c r="O6">
        <f t="shared" si="0"/>
        <v>62</v>
      </c>
      <c r="P6">
        <f t="shared" si="1"/>
        <v>62</v>
      </c>
      <c r="Q6" s="43">
        <f t="shared" si="2"/>
        <v>0</v>
      </c>
      <c r="S6" s="49">
        <f t="shared" si="3"/>
        <v>6.833085358461453</v>
      </c>
      <c r="T6" s="49">
        <f t="shared" si="4"/>
        <v>7.2067883296524462</v>
      </c>
      <c r="U6" s="43">
        <f t="shared" si="5"/>
        <v>-5.1854300986388942E-2</v>
      </c>
      <c r="W6" s="44" t="s">
        <v>114</v>
      </c>
      <c r="X6">
        <v>17206</v>
      </c>
      <c r="Y6">
        <v>18147</v>
      </c>
      <c r="AB6" s="50">
        <f t="shared" si="6"/>
        <v>0.31155778894472363</v>
      </c>
      <c r="AC6" s="50">
        <f t="shared" si="7"/>
        <v>0.36904761904761907</v>
      </c>
      <c r="AD6" s="45" t="s">
        <v>40</v>
      </c>
      <c r="AE6">
        <v>199</v>
      </c>
      <c r="AF6">
        <v>168</v>
      </c>
    </row>
    <row r="7" spans="1:32" x14ac:dyDescent="0.35">
      <c r="A7" s="25" t="s">
        <v>41</v>
      </c>
      <c r="B7" s="26" t="s">
        <v>25</v>
      </c>
      <c r="C7" s="29">
        <v>7</v>
      </c>
      <c r="D7" s="29">
        <v>7</v>
      </c>
      <c r="E7" s="28">
        <v>10</v>
      </c>
      <c r="F7" s="28">
        <v>13</v>
      </c>
      <c r="G7" s="28">
        <v>2</v>
      </c>
      <c r="H7" s="28">
        <v>8</v>
      </c>
      <c r="I7" s="29">
        <v>6</v>
      </c>
      <c r="J7" s="30">
        <v>7</v>
      </c>
      <c r="K7" s="30">
        <v>7</v>
      </c>
      <c r="L7" s="31">
        <v>12</v>
      </c>
      <c r="M7">
        <v>1</v>
      </c>
      <c r="N7">
        <v>13</v>
      </c>
      <c r="O7">
        <f t="shared" si="0"/>
        <v>40</v>
      </c>
      <c r="P7">
        <f t="shared" si="1"/>
        <v>39</v>
      </c>
      <c r="Q7" s="43">
        <f t="shared" si="2"/>
        <v>2.564102564102564E-2</v>
      </c>
      <c r="S7" s="49">
        <f t="shared" si="3"/>
        <v>1.5543940777585639</v>
      </c>
      <c r="T7" s="49">
        <f t="shared" si="4"/>
        <v>1.6892989409395101</v>
      </c>
      <c r="U7" s="43">
        <f t="shared" si="5"/>
        <v>-7.9858490354536266E-2</v>
      </c>
      <c r="W7" s="44" t="s">
        <v>117</v>
      </c>
      <c r="X7">
        <v>46173</v>
      </c>
      <c r="Y7">
        <v>51467</v>
      </c>
      <c r="AB7" s="50">
        <f t="shared" si="6"/>
        <v>0.3577981651376147</v>
      </c>
      <c r="AC7" s="50">
        <f t="shared" si="7"/>
        <v>0.32786885245901637</v>
      </c>
      <c r="AD7" s="45" t="s">
        <v>41</v>
      </c>
      <c r="AE7">
        <v>109</v>
      </c>
      <c r="AF7">
        <v>122</v>
      </c>
    </row>
    <row r="8" spans="1:32" x14ac:dyDescent="0.35">
      <c r="A8" s="32" t="s">
        <v>42</v>
      </c>
      <c r="B8" s="26" t="s">
        <v>25</v>
      </c>
      <c r="C8" s="29">
        <v>10</v>
      </c>
      <c r="D8" s="29">
        <v>15</v>
      </c>
      <c r="E8" s="28">
        <v>14</v>
      </c>
      <c r="F8" s="28">
        <v>10</v>
      </c>
      <c r="G8" s="28">
        <v>13</v>
      </c>
      <c r="H8" s="28">
        <v>16</v>
      </c>
      <c r="I8" s="29">
        <v>22</v>
      </c>
      <c r="J8" s="30">
        <v>22</v>
      </c>
      <c r="K8" s="30">
        <v>11</v>
      </c>
      <c r="L8" s="31">
        <v>11</v>
      </c>
      <c r="M8">
        <v>14</v>
      </c>
      <c r="N8">
        <v>22</v>
      </c>
      <c r="O8">
        <f t="shared" si="0"/>
        <v>80</v>
      </c>
      <c r="P8">
        <f t="shared" si="1"/>
        <v>75</v>
      </c>
      <c r="Q8" s="43">
        <f t="shared" si="2"/>
        <v>6.6666666666666666E-2</v>
      </c>
      <c r="S8" s="49">
        <f t="shared" si="3"/>
        <v>18.18388453233322</v>
      </c>
      <c r="T8" s="49">
        <f t="shared" si="4"/>
        <v>20.709650697224905</v>
      </c>
      <c r="U8" s="43">
        <f>(S8-T8)/T8</f>
        <v>-0.12196082888206984</v>
      </c>
      <c r="W8" s="44" t="s">
        <v>121</v>
      </c>
      <c r="X8">
        <v>7243</v>
      </c>
      <c r="Y8">
        <v>8799</v>
      </c>
      <c r="AB8" s="50">
        <f>P8/AE8</f>
        <v>0.24916943521594684</v>
      </c>
      <c r="AC8" s="50">
        <f t="shared" si="7"/>
        <v>0.22857142857142856</v>
      </c>
      <c r="AD8" s="46" t="s">
        <v>42</v>
      </c>
      <c r="AE8">
        <v>301</v>
      </c>
      <c r="AF8">
        <v>350</v>
      </c>
    </row>
    <row r="9" spans="1:32" x14ac:dyDescent="0.35">
      <c r="A9" s="32" t="s">
        <v>43</v>
      </c>
      <c r="B9" s="26" t="s">
        <v>25</v>
      </c>
      <c r="C9" s="29">
        <v>66</v>
      </c>
      <c r="D9" s="29">
        <v>48</v>
      </c>
      <c r="E9" s="28">
        <v>50</v>
      </c>
      <c r="F9" s="28">
        <v>56</v>
      </c>
      <c r="G9" s="28">
        <v>34</v>
      </c>
      <c r="H9" s="28">
        <v>32</v>
      </c>
      <c r="I9" s="29">
        <v>36</v>
      </c>
      <c r="J9" s="30">
        <v>47</v>
      </c>
      <c r="K9" s="30">
        <v>27</v>
      </c>
      <c r="L9" s="31">
        <v>35</v>
      </c>
      <c r="M9">
        <v>46</v>
      </c>
      <c r="N9">
        <v>41</v>
      </c>
      <c r="O9">
        <f t="shared" si="0"/>
        <v>196</v>
      </c>
      <c r="P9">
        <f t="shared" si="1"/>
        <v>208</v>
      </c>
      <c r="Q9" s="43">
        <f t="shared" si="2"/>
        <v>-5.7692307692307696E-2</v>
      </c>
      <c r="S9" s="49">
        <f t="shared" si="3"/>
        <v>4.6350490109136491</v>
      </c>
      <c r="T9" s="49">
        <f t="shared" si="4"/>
        <v>5.6463434496986808</v>
      </c>
      <c r="U9" s="43">
        <f t="shared" si="5"/>
        <v>-0.1791060794998221</v>
      </c>
      <c r="W9" s="44" t="s">
        <v>123</v>
      </c>
      <c r="X9">
        <v>73676</v>
      </c>
      <c r="Y9">
        <v>84573</v>
      </c>
      <c r="AB9" s="50">
        <f t="shared" si="6"/>
        <v>0.27012987012987011</v>
      </c>
      <c r="AC9" s="50">
        <f t="shared" si="7"/>
        <v>0.30672926447574334</v>
      </c>
      <c r="AD9" s="46" t="s">
        <v>43</v>
      </c>
      <c r="AE9">
        <v>770</v>
      </c>
      <c r="AF9">
        <v>639</v>
      </c>
    </row>
    <row r="10" spans="1:32" x14ac:dyDescent="0.35">
      <c r="A10" s="32" t="s">
        <v>44</v>
      </c>
      <c r="B10" s="26" t="s">
        <v>25</v>
      </c>
      <c r="C10" s="27">
        <v>10</v>
      </c>
      <c r="D10" s="27">
        <v>8</v>
      </c>
      <c r="E10" s="28">
        <v>4</v>
      </c>
      <c r="F10" s="28">
        <v>8</v>
      </c>
      <c r="G10" s="28">
        <v>1</v>
      </c>
      <c r="H10" s="28">
        <v>7</v>
      </c>
      <c r="I10" s="29">
        <v>2</v>
      </c>
      <c r="J10" s="30">
        <v>7</v>
      </c>
      <c r="K10" s="30">
        <v>5</v>
      </c>
      <c r="L10" s="33">
        <v>0</v>
      </c>
      <c r="M10">
        <v>6</v>
      </c>
      <c r="N10">
        <v>1</v>
      </c>
      <c r="O10">
        <f t="shared" si="0"/>
        <v>19</v>
      </c>
      <c r="P10">
        <f t="shared" si="1"/>
        <v>22</v>
      </c>
      <c r="Q10" s="43">
        <f t="shared" si="2"/>
        <v>-0.13636363636363635</v>
      </c>
      <c r="S10" s="49">
        <f t="shared" si="3"/>
        <v>4.8818088386433711</v>
      </c>
      <c r="T10" s="49">
        <f t="shared" si="4"/>
        <v>6.6425120772946862</v>
      </c>
      <c r="U10" s="43">
        <f t="shared" si="5"/>
        <v>-0.26506586938241616</v>
      </c>
      <c r="W10" s="44" t="s">
        <v>124</v>
      </c>
      <c r="X10">
        <v>6624</v>
      </c>
      <c r="Y10">
        <v>7784</v>
      </c>
      <c r="AB10" s="50">
        <f t="shared" si="6"/>
        <v>0.12790697674418605</v>
      </c>
      <c r="AC10" s="50">
        <f t="shared" si="7"/>
        <v>0.12582781456953643</v>
      </c>
      <c r="AD10" s="46" t="s">
        <v>44</v>
      </c>
      <c r="AE10">
        <v>172</v>
      </c>
      <c r="AF10">
        <v>151</v>
      </c>
    </row>
    <row r="11" spans="1:32" ht="26" x14ac:dyDescent="0.35">
      <c r="A11" s="32" t="s">
        <v>45</v>
      </c>
      <c r="B11" s="26" t="s">
        <v>25</v>
      </c>
      <c r="C11" s="29">
        <v>4</v>
      </c>
      <c r="D11" s="29">
        <v>1</v>
      </c>
      <c r="E11" s="28">
        <v>2</v>
      </c>
      <c r="F11" s="28">
        <v>1</v>
      </c>
      <c r="G11" s="28">
        <v>2</v>
      </c>
      <c r="H11" s="28">
        <v>3</v>
      </c>
      <c r="I11" s="29">
        <v>1</v>
      </c>
      <c r="J11" s="30">
        <v>12</v>
      </c>
      <c r="K11" s="30">
        <v>3</v>
      </c>
      <c r="L11" s="31">
        <v>2</v>
      </c>
      <c r="M11">
        <v>6</v>
      </c>
      <c r="N11">
        <v>5</v>
      </c>
      <c r="O11">
        <f t="shared" si="0"/>
        <v>28</v>
      </c>
      <c r="P11">
        <f t="shared" si="1"/>
        <v>9</v>
      </c>
      <c r="Q11" s="43">
        <f t="shared" si="2"/>
        <v>2.1111111111111112</v>
      </c>
      <c r="S11" s="49">
        <f>((O11/Y11)/5)*10000</f>
        <v>14.035087719298247</v>
      </c>
      <c r="T11" s="49">
        <f>((P11/X11)/5)*10000</f>
        <v>3.3695245226506927</v>
      </c>
      <c r="U11" s="43">
        <f t="shared" si="5"/>
        <v>3.1653021442495128</v>
      </c>
      <c r="W11" s="44" t="s">
        <v>125</v>
      </c>
      <c r="X11">
        <v>5342</v>
      </c>
      <c r="Y11">
        <v>3990</v>
      </c>
      <c r="AB11" s="50">
        <f t="shared" si="6"/>
        <v>8.4112149532710276E-2</v>
      </c>
      <c r="AC11" s="50">
        <f t="shared" si="7"/>
        <v>0.19178082191780821</v>
      </c>
      <c r="AD11" s="46" t="s">
        <v>45</v>
      </c>
      <c r="AE11">
        <v>107</v>
      </c>
      <c r="AF11">
        <v>146</v>
      </c>
    </row>
    <row r="12" spans="1:32" x14ac:dyDescent="0.35">
      <c r="A12" s="32" t="s">
        <v>46</v>
      </c>
      <c r="B12" s="26" t="s">
        <v>25</v>
      </c>
      <c r="C12" s="29">
        <v>13</v>
      </c>
      <c r="D12" s="29">
        <v>9</v>
      </c>
      <c r="E12" s="28">
        <v>10</v>
      </c>
      <c r="F12" s="28">
        <v>17</v>
      </c>
      <c r="G12" s="28">
        <v>10</v>
      </c>
      <c r="H12" s="28">
        <v>10</v>
      </c>
      <c r="I12" s="29">
        <v>17</v>
      </c>
      <c r="J12" s="30">
        <v>8</v>
      </c>
      <c r="K12" s="30">
        <v>7</v>
      </c>
      <c r="L12" s="31">
        <v>11</v>
      </c>
      <c r="M12">
        <v>11</v>
      </c>
      <c r="N12">
        <v>1</v>
      </c>
      <c r="O12">
        <f t="shared" si="0"/>
        <v>38</v>
      </c>
      <c r="P12">
        <f t="shared" si="1"/>
        <v>64</v>
      </c>
      <c r="Q12" s="43">
        <f t="shared" si="2"/>
        <v>-0.40625</v>
      </c>
      <c r="S12" s="49">
        <f t="shared" si="3"/>
        <v>6.0490289716650745</v>
      </c>
      <c r="T12" s="49">
        <f t="shared" si="4"/>
        <v>11.603662405946878</v>
      </c>
      <c r="U12" s="43">
        <f t="shared" si="5"/>
        <v>-0.47869657354345757</v>
      </c>
      <c r="W12" s="44" t="s">
        <v>126</v>
      </c>
      <c r="X12">
        <v>11031</v>
      </c>
      <c r="Y12">
        <v>12564</v>
      </c>
      <c r="AB12" s="50">
        <f t="shared" si="6"/>
        <v>0.22939068100358423</v>
      </c>
      <c r="AC12" s="50">
        <f t="shared" si="7"/>
        <v>0.152</v>
      </c>
      <c r="AD12" s="46" t="s">
        <v>46</v>
      </c>
      <c r="AE12">
        <v>279</v>
      </c>
      <c r="AF12">
        <v>250</v>
      </c>
    </row>
    <row r="13" spans="1:32" x14ac:dyDescent="0.35">
      <c r="A13" s="32" t="s">
        <v>47</v>
      </c>
      <c r="B13" s="26" t="s">
        <v>25</v>
      </c>
      <c r="C13" s="29">
        <v>46</v>
      </c>
      <c r="D13" s="29">
        <v>30</v>
      </c>
      <c r="E13" s="28">
        <v>35</v>
      </c>
      <c r="F13" s="28">
        <v>36</v>
      </c>
      <c r="G13" s="28">
        <v>28</v>
      </c>
      <c r="H13" s="28">
        <v>24</v>
      </c>
      <c r="I13" s="29">
        <v>26</v>
      </c>
      <c r="J13" s="30">
        <v>40</v>
      </c>
      <c r="K13" s="30">
        <v>38</v>
      </c>
      <c r="L13" s="31">
        <v>41</v>
      </c>
      <c r="M13">
        <v>56</v>
      </c>
      <c r="N13">
        <v>57</v>
      </c>
      <c r="O13">
        <f t="shared" si="0"/>
        <v>232</v>
      </c>
      <c r="P13">
        <f t="shared" si="1"/>
        <v>149</v>
      </c>
      <c r="Q13" s="43">
        <f t="shared" si="2"/>
        <v>0.55704697986577179</v>
      </c>
      <c r="S13" s="49">
        <f t="shared" si="3"/>
        <v>40.66251862238191</v>
      </c>
      <c r="T13" s="49">
        <f t="shared" si="4"/>
        <v>30.864836872087</v>
      </c>
      <c r="U13" s="43">
        <f t="shared" si="5"/>
        <v>0.31743831308421933</v>
      </c>
      <c r="W13" s="44" t="s">
        <v>127</v>
      </c>
      <c r="X13">
        <v>9655</v>
      </c>
      <c r="Y13">
        <v>11411</v>
      </c>
      <c r="AB13" s="50">
        <f t="shared" si="6"/>
        <v>0.23100775193798451</v>
      </c>
      <c r="AC13" s="50">
        <f t="shared" si="7"/>
        <v>0.2951653944020356</v>
      </c>
      <c r="AD13" s="46" t="s">
        <v>47</v>
      </c>
      <c r="AE13">
        <v>645</v>
      </c>
      <c r="AF13">
        <v>786</v>
      </c>
    </row>
    <row r="14" spans="1:32" x14ac:dyDescent="0.35">
      <c r="A14" s="32" t="s">
        <v>48</v>
      </c>
      <c r="B14" s="26" t="s">
        <v>25</v>
      </c>
      <c r="C14" s="29">
        <v>16</v>
      </c>
      <c r="D14" s="29">
        <v>14</v>
      </c>
      <c r="E14" s="28">
        <v>13</v>
      </c>
      <c r="F14" s="28">
        <v>15</v>
      </c>
      <c r="G14" s="28">
        <v>10</v>
      </c>
      <c r="H14" s="28">
        <v>8</v>
      </c>
      <c r="I14" s="29">
        <v>11</v>
      </c>
      <c r="J14" s="30">
        <v>18</v>
      </c>
      <c r="K14" s="30">
        <v>14</v>
      </c>
      <c r="L14" s="31">
        <v>13</v>
      </c>
      <c r="M14">
        <v>13</v>
      </c>
      <c r="N14">
        <v>19</v>
      </c>
      <c r="O14">
        <f t="shared" si="0"/>
        <v>77</v>
      </c>
      <c r="P14">
        <f t="shared" si="1"/>
        <v>57</v>
      </c>
      <c r="Q14" s="43">
        <f t="shared" si="2"/>
        <v>0.35087719298245612</v>
      </c>
      <c r="S14" s="49">
        <f t="shared" si="3"/>
        <v>9.6442885771543079</v>
      </c>
      <c r="T14" s="49">
        <f t="shared" si="4"/>
        <v>8.6989698588325055</v>
      </c>
      <c r="U14" s="43">
        <f t="shared" si="5"/>
        <v>0.10867019125971247</v>
      </c>
      <c r="W14" s="44" t="s">
        <v>129</v>
      </c>
      <c r="X14">
        <v>13105</v>
      </c>
      <c r="Y14">
        <v>15968</v>
      </c>
      <c r="AB14" s="50">
        <f t="shared" si="6"/>
        <v>0.29381443298969073</v>
      </c>
      <c r="AC14" s="50">
        <f t="shared" si="7"/>
        <v>0.34375</v>
      </c>
      <c r="AD14" s="46" t="s">
        <v>48</v>
      </c>
      <c r="AE14">
        <v>194</v>
      </c>
      <c r="AF14">
        <v>224</v>
      </c>
    </row>
    <row r="15" spans="1:32" x14ac:dyDescent="0.35">
      <c r="A15" s="32" t="s">
        <v>49</v>
      </c>
      <c r="B15" s="26" t="s">
        <v>25</v>
      </c>
      <c r="C15" s="29">
        <v>37</v>
      </c>
      <c r="D15" s="29">
        <v>28</v>
      </c>
      <c r="E15" s="28">
        <v>30</v>
      </c>
      <c r="F15" s="28">
        <v>27</v>
      </c>
      <c r="G15" s="28">
        <v>31</v>
      </c>
      <c r="H15" s="28">
        <v>21</v>
      </c>
      <c r="I15" s="29">
        <v>25</v>
      </c>
      <c r="J15" s="30">
        <v>29</v>
      </c>
      <c r="K15" s="30">
        <v>42</v>
      </c>
      <c r="L15" s="31">
        <v>40</v>
      </c>
      <c r="M15">
        <v>46</v>
      </c>
      <c r="N15">
        <v>29</v>
      </c>
      <c r="O15">
        <f t="shared" si="0"/>
        <v>186</v>
      </c>
      <c r="P15">
        <f t="shared" si="1"/>
        <v>134</v>
      </c>
      <c r="Q15" s="43">
        <f t="shared" si="2"/>
        <v>0.38805970149253732</v>
      </c>
      <c r="S15" s="49">
        <f t="shared" si="3"/>
        <v>46.622383757363075</v>
      </c>
      <c r="T15" s="49">
        <f t="shared" si="4"/>
        <v>40.785268604474204</v>
      </c>
      <c r="U15" s="43">
        <f t="shared" si="5"/>
        <v>0.14311822264788346</v>
      </c>
      <c r="W15" s="44" t="s">
        <v>130</v>
      </c>
      <c r="X15">
        <v>6571</v>
      </c>
      <c r="Y15">
        <v>7979</v>
      </c>
      <c r="AB15" s="50">
        <f t="shared" si="6"/>
        <v>0.26907630522088355</v>
      </c>
      <c r="AC15" s="50">
        <f t="shared" si="7"/>
        <v>0.31472081218274112</v>
      </c>
      <c r="AD15" s="46" t="s">
        <v>49</v>
      </c>
      <c r="AE15">
        <v>498</v>
      </c>
      <c r="AF15">
        <v>591</v>
      </c>
    </row>
    <row r="16" spans="1:32" x14ac:dyDescent="0.35">
      <c r="A16" s="32" t="s">
        <v>50</v>
      </c>
      <c r="B16" s="26" t="s">
        <v>25</v>
      </c>
      <c r="C16" s="29">
        <v>12</v>
      </c>
      <c r="D16" s="29">
        <v>4</v>
      </c>
      <c r="E16" s="28">
        <v>12</v>
      </c>
      <c r="F16" s="28">
        <v>12</v>
      </c>
      <c r="G16" s="28">
        <v>13</v>
      </c>
      <c r="H16" s="28">
        <v>11</v>
      </c>
      <c r="I16" s="29">
        <v>15</v>
      </c>
      <c r="J16" s="30">
        <v>21</v>
      </c>
      <c r="K16" s="30">
        <v>11</v>
      </c>
      <c r="L16" s="31">
        <v>18</v>
      </c>
      <c r="M16">
        <v>9</v>
      </c>
      <c r="N16">
        <v>23</v>
      </c>
      <c r="O16">
        <f t="shared" si="0"/>
        <v>82</v>
      </c>
      <c r="P16">
        <f t="shared" si="1"/>
        <v>63</v>
      </c>
      <c r="Q16" s="43">
        <f t="shared" si="2"/>
        <v>0.30158730158730157</v>
      </c>
      <c r="S16" s="49">
        <f t="shared" si="3"/>
        <v>32.918506623845843</v>
      </c>
      <c r="T16" s="49">
        <f t="shared" si="4"/>
        <v>24.691358024691358</v>
      </c>
      <c r="U16" s="43">
        <f t="shared" si="5"/>
        <v>0.33319951826575667</v>
      </c>
      <c r="W16" s="44" t="s">
        <v>131</v>
      </c>
      <c r="X16">
        <v>5103</v>
      </c>
      <c r="Y16">
        <v>4982</v>
      </c>
      <c r="AB16" s="50">
        <f t="shared" si="6"/>
        <v>0.2342007434944238</v>
      </c>
      <c r="AC16" s="50">
        <f t="shared" si="7"/>
        <v>0.29927007299270075</v>
      </c>
      <c r="AD16" s="46" t="s">
        <v>50</v>
      </c>
      <c r="AE16">
        <v>269</v>
      </c>
      <c r="AF16">
        <v>274</v>
      </c>
    </row>
    <row r="17" spans="1:32" x14ac:dyDescent="0.35">
      <c r="A17" s="32" t="s">
        <v>51</v>
      </c>
      <c r="B17" s="26" t="s">
        <v>25</v>
      </c>
      <c r="C17" s="29">
        <v>19</v>
      </c>
      <c r="D17" s="29">
        <v>14</v>
      </c>
      <c r="E17" s="28">
        <v>26</v>
      </c>
      <c r="F17" s="28">
        <v>19</v>
      </c>
      <c r="G17" s="28">
        <v>7</v>
      </c>
      <c r="H17" s="28">
        <v>12</v>
      </c>
      <c r="I17" s="29">
        <v>16</v>
      </c>
      <c r="J17" s="30">
        <v>20</v>
      </c>
      <c r="K17" s="30">
        <v>15</v>
      </c>
      <c r="L17" s="31">
        <v>19</v>
      </c>
      <c r="M17">
        <v>20</v>
      </c>
      <c r="N17">
        <v>29</v>
      </c>
      <c r="O17">
        <f t="shared" si="0"/>
        <v>103</v>
      </c>
      <c r="P17">
        <f t="shared" si="1"/>
        <v>80</v>
      </c>
      <c r="Q17" s="43">
        <f t="shared" si="2"/>
        <v>0.28749999999999998</v>
      </c>
      <c r="S17" s="49">
        <f t="shared" si="3"/>
        <v>44.434857635893017</v>
      </c>
      <c r="T17" s="49">
        <f t="shared" si="4"/>
        <v>43.03388918773534</v>
      </c>
      <c r="U17" s="43">
        <f t="shared" si="5"/>
        <v>3.2555004314064016E-2</v>
      </c>
      <c r="W17" s="44" t="s">
        <v>134</v>
      </c>
      <c r="X17">
        <v>3718</v>
      </c>
      <c r="Y17">
        <v>4636</v>
      </c>
      <c r="AB17" s="50">
        <f t="shared" si="6"/>
        <v>0.23529411764705882</v>
      </c>
      <c r="AC17" s="50">
        <f t="shared" si="7"/>
        <v>0.27613941018766758</v>
      </c>
      <c r="AD17" s="46" t="s">
        <v>51</v>
      </c>
      <c r="AE17">
        <v>340</v>
      </c>
      <c r="AF17">
        <v>373</v>
      </c>
    </row>
    <row r="18" spans="1:32" x14ac:dyDescent="0.35">
      <c r="A18" s="32" t="s">
        <v>52</v>
      </c>
      <c r="B18" s="26" t="s">
        <v>25</v>
      </c>
      <c r="C18" s="29">
        <v>13</v>
      </c>
      <c r="D18" s="29">
        <v>10</v>
      </c>
      <c r="E18" s="28">
        <v>11</v>
      </c>
      <c r="F18" s="28">
        <v>11</v>
      </c>
      <c r="G18" s="28">
        <v>3</v>
      </c>
      <c r="H18" s="28">
        <v>11</v>
      </c>
      <c r="I18" s="29">
        <v>15</v>
      </c>
      <c r="J18" s="30">
        <v>18</v>
      </c>
      <c r="K18" s="30">
        <v>11</v>
      </c>
      <c r="L18" s="31">
        <v>9</v>
      </c>
      <c r="M18">
        <v>5</v>
      </c>
      <c r="N18">
        <v>6</v>
      </c>
      <c r="O18">
        <f t="shared" si="0"/>
        <v>49</v>
      </c>
      <c r="P18">
        <f t="shared" si="1"/>
        <v>51</v>
      </c>
      <c r="Q18" s="43">
        <f t="shared" si="2"/>
        <v>-3.9215686274509803E-2</v>
      </c>
      <c r="S18" s="49">
        <f t="shared" si="3"/>
        <v>33.863165169315828</v>
      </c>
      <c r="T18" s="49">
        <f t="shared" si="4"/>
        <v>26.778682068784459</v>
      </c>
      <c r="U18" s="43">
        <f t="shared" si="5"/>
        <v>0.26455682480317627</v>
      </c>
      <c r="W18" s="44" t="s">
        <v>135</v>
      </c>
      <c r="X18">
        <v>3809</v>
      </c>
      <c r="Y18">
        <v>2894</v>
      </c>
      <c r="AB18" s="50">
        <f t="shared" si="6"/>
        <v>0.2982456140350877</v>
      </c>
      <c r="AC18" s="50">
        <f t="shared" si="7"/>
        <v>0.44954128440366975</v>
      </c>
      <c r="AD18" s="46" t="s">
        <v>52</v>
      </c>
      <c r="AE18">
        <v>171</v>
      </c>
      <c r="AF18">
        <v>109</v>
      </c>
    </row>
    <row r="19" spans="1:32" x14ac:dyDescent="0.35">
      <c r="A19" s="32" t="s">
        <v>53</v>
      </c>
      <c r="B19" s="26" t="s">
        <v>25</v>
      </c>
      <c r="C19" s="29">
        <v>52</v>
      </c>
      <c r="D19" s="29">
        <v>50</v>
      </c>
      <c r="E19" s="28">
        <v>63</v>
      </c>
      <c r="F19" s="28">
        <v>55</v>
      </c>
      <c r="G19" s="28">
        <v>36</v>
      </c>
      <c r="H19" s="28">
        <v>44</v>
      </c>
      <c r="I19" s="29">
        <v>50</v>
      </c>
      <c r="J19" s="30">
        <v>46</v>
      </c>
      <c r="K19" s="30">
        <v>43</v>
      </c>
      <c r="L19" s="31">
        <v>60</v>
      </c>
      <c r="M19">
        <v>62</v>
      </c>
      <c r="N19">
        <v>78</v>
      </c>
      <c r="O19">
        <f t="shared" si="0"/>
        <v>289</v>
      </c>
      <c r="P19">
        <f t="shared" si="1"/>
        <v>248</v>
      </c>
      <c r="Q19" s="43">
        <f t="shared" si="2"/>
        <v>0.16532258064516128</v>
      </c>
      <c r="S19" s="49">
        <f t="shared" si="3"/>
        <v>25.677476677032431</v>
      </c>
      <c r="T19" s="49">
        <f t="shared" si="4"/>
        <v>23.548402411812184</v>
      </c>
      <c r="U19" s="43">
        <f t="shared" si="5"/>
        <v>9.0412683968415439E-2</v>
      </c>
      <c r="W19" s="44" t="s">
        <v>136</v>
      </c>
      <c r="X19">
        <v>21063</v>
      </c>
      <c r="Y19">
        <v>22510</v>
      </c>
      <c r="AB19" s="50">
        <f t="shared" si="6"/>
        <v>0.22773186409550045</v>
      </c>
      <c r="AC19" s="50">
        <f t="shared" si="7"/>
        <v>0.27136150234741785</v>
      </c>
      <c r="AD19" s="46" t="s">
        <v>53</v>
      </c>
      <c r="AE19">
        <v>1089</v>
      </c>
      <c r="AF19">
        <v>1065</v>
      </c>
    </row>
    <row r="20" spans="1:32" x14ac:dyDescent="0.35">
      <c r="A20" s="32" t="s">
        <v>54</v>
      </c>
      <c r="B20" s="26" t="s">
        <v>25</v>
      </c>
      <c r="C20" s="29">
        <v>7</v>
      </c>
      <c r="D20" s="29">
        <v>10</v>
      </c>
      <c r="E20" s="28">
        <v>9</v>
      </c>
      <c r="F20" s="28">
        <v>13</v>
      </c>
      <c r="G20" s="28">
        <v>9</v>
      </c>
      <c r="H20" s="28">
        <v>14</v>
      </c>
      <c r="I20" s="29">
        <v>23</v>
      </c>
      <c r="J20" s="30">
        <v>15</v>
      </c>
      <c r="K20" s="30">
        <v>20</v>
      </c>
      <c r="L20" s="31">
        <v>18</v>
      </c>
      <c r="M20">
        <v>31</v>
      </c>
      <c r="N20">
        <v>20</v>
      </c>
      <c r="O20">
        <f t="shared" si="0"/>
        <v>104</v>
      </c>
      <c r="P20">
        <f t="shared" si="1"/>
        <v>68</v>
      </c>
      <c r="Q20" s="43">
        <f t="shared" si="2"/>
        <v>0.52941176470588236</v>
      </c>
      <c r="S20" s="49">
        <f t="shared" si="3"/>
        <v>28.249354882520709</v>
      </c>
      <c r="T20" s="49">
        <f t="shared" si="4"/>
        <v>17.923036373220874</v>
      </c>
      <c r="U20" s="43">
        <f t="shared" si="5"/>
        <v>0.57614782976887613</v>
      </c>
      <c r="W20" s="44" t="s">
        <v>137</v>
      </c>
      <c r="X20">
        <v>7588</v>
      </c>
      <c r="Y20">
        <v>7363</v>
      </c>
      <c r="AB20" s="50">
        <f t="shared" si="6"/>
        <v>0.18181818181818182</v>
      </c>
      <c r="AC20" s="50">
        <f t="shared" si="7"/>
        <v>0.24413145539906103</v>
      </c>
      <c r="AD20" s="46" t="s">
        <v>54</v>
      </c>
      <c r="AE20">
        <v>374</v>
      </c>
      <c r="AF20">
        <v>426</v>
      </c>
    </row>
    <row r="21" spans="1:32" x14ac:dyDescent="0.35">
      <c r="A21" s="32" t="s">
        <v>55</v>
      </c>
      <c r="B21" s="26" t="s">
        <v>25</v>
      </c>
      <c r="C21" s="29">
        <v>34</v>
      </c>
      <c r="D21" s="29">
        <v>23</v>
      </c>
      <c r="E21" s="28">
        <v>30</v>
      </c>
      <c r="F21" s="28">
        <v>16</v>
      </c>
      <c r="G21" s="28">
        <v>23</v>
      </c>
      <c r="H21" s="28">
        <v>21</v>
      </c>
      <c r="I21" s="29">
        <v>17</v>
      </c>
      <c r="J21" s="30">
        <v>27</v>
      </c>
      <c r="K21" s="30">
        <v>33</v>
      </c>
      <c r="L21" s="31">
        <v>29</v>
      </c>
      <c r="M21">
        <v>1</v>
      </c>
      <c r="N21">
        <v>1</v>
      </c>
      <c r="O21">
        <f t="shared" si="0"/>
        <v>91</v>
      </c>
      <c r="P21">
        <f t="shared" si="1"/>
        <v>107</v>
      </c>
      <c r="Q21" s="43">
        <f t="shared" si="2"/>
        <v>-0.14953271028037382</v>
      </c>
      <c r="S21" s="49">
        <f t="shared" si="3"/>
        <v>28.665931642778393</v>
      </c>
      <c r="T21" s="49">
        <f t="shared" si="4"/>
        <v>41.08274140909964</v>
      </c>
      <c r="U21" s="43">
        <f t="shared" si="5"/>
        <v>-0.30223907510638959</v>
      </c>
      <c r="W21" s="44" t="s">
        <v>138</v>
      </c>
      <c r="X21">
        <v>5209</v>
      </c>
      <c r="Y21">
        <v>6349</v>
      </c>
      <c r="AB21" s="50">
        <f t="shared" si="6"/>
        <v>0.18771929824561404</v>
      </c>
      <c r="AC21" s="50">
        <f t="shared" si="7"/>
        <v>0.14724919093851133</v>
      </c>
      <c r="AD21" s="46" t="s">
        <v>55</v>
      </c>
      <c r="AE21">
        <v>570</v>
      </c>
      <c r="AF21">
        <v>618</v>
      </c>
    </row>
    <row r="22" spans="1:32" ht="21.75" customHeight="1" x14ac:dyDescent="0.35">
      <c r="A22" s="32" t="s">
        <v>56</v>
      </c>
      <c r="B22" s="26" t="s">
        <v>25</v>
      </c>
      <c r="C22" s="29">
        <v>9</v>
      </c>
      <c r="D22" s="29">
        <v>9</v>
      </c>
      <c r="E22" s="28">
        <v>14</v>
      </c>
      <c r="F22" s="28">
        <v>10</v>
      </c>
      <c r="G22" s="28">
        <v>9</v>
      </c>
      <c r="H22" s="28">
        <v>4</v>
      </c>
      <c r="I22" s="29">
        <v>17</v>
      </c>
      <c r="J22" s="30">
        <v>13</v>
      </c>
      <c r="K22" s="30">
        <v>9</v>
      </c>
      <c r="L22" s="31">
        <v>6</v>
      </c>
      <c r="M22">
        <v>9</v>
      </c>
      <c r="N22">
        <v>7</v>
      </c>
      <c r="O22">
        <f t="shared" si="0"/>
        <v>44</v>
      </c>
      <c r="P22">
        <f t="shared" si="1"/>
        <v>54</v>
      </c>
      <c r="Q22" s="43">
        <f t="shared" si="2"/>
        <v>-0.18518518518518517</v>
      </c>
      <c r="S22" s="49">
        <f t="shared" si="3"/>
        <v>17.699115044247787</v>
      </c>
      <c r="T22" s="49">
        <f t="shared" si="4"/>
        <v>23.560209424083769</v>
      </c>
      <c r="U22" s="43">
        <f t="shared" si="5"/>
        <v>-0.24877089478859393</v>
      </c>
      <c r="W22" s="44" t="s">
        <v>139</v>
      </c>
      <c r="X22">
        <v>4584</v>
      </c>
      <c r="Y22">
        <v>4972</v>
      </c>
      <c r="AB22" s="50">
        <f t="shared" si="6"/>
        <v>0.1758957654723127</v>
      </c>
      <c r="AC22" s="50">
        <f t="shared" si="7"/>
        <v>0.16236162361623616</v>
      </c>
      <c r="AD22" s="46" t="s">
        <v>56</v>
      </c>
      <c r="AE22">
        <v>307</v>
      </c>
      <c r="AF22">
        <v>271</v>
      </c>
    </row>
    <row r="23" spans="1:32" x14ac:dyDescent="0.35">
      <c r="A23" s="32" t="s">
        <v>57</v>
      </c>
      <c r="B23" s="26" t="s">
        <v>25</v>
      </c>
      <c r="C23" s="29">
        <v>18</v>
      </c>
      <c r="D23" s="29">
        <v>10</v>
      </c>
      <c r="E23" s="28">
        <v>8</v>
      </c>
      <c r="F23" s="28">
        <v>12</v>
      </c>
      <c r="G23" s="28">
        <v>9</v>
      </c>
      <c r="H23" s="28">
        <v>8</v>
      </c>
      <c r="I23" s="29">
        <v>8</v>
      </c>
      <c r="J23" s="30">
        <v>16</v>
      </c>
      <c r="K23" s="30">
        <v>9</v>
      </c>
      <c r="L23" s="31">
        <v>9</v>
      </c>
      <c r="M23">
        <v>1</v>
      </c>
      <c r="N23">
        <v>13</v>
      </c>
      <c r="O23">
        <f t="shared" si="0"/>
        <v>48</v>
      </c>
      <c r="P23">
        <f t="shared" si="1"/>
        <v>45</v>
      </c>
      <c r="Q23" s="43">
        <f t="shared" si="2"/>
        <v>6.6666666666666666E-2</v>
      </c>
      <c r="S23" s="49">
        <f t="shared" si="3"/>
        <v>19.627887957472911</v>
      </c>
      <c r="T23" s="49">
        <f t="shared" si="4"/>
        <v>18.907563025210081</v>
      </c>
      <c r="U23" s="43">
        <f t="shared" si="5"/>
        <v>3.8097185306345246E-2</v>
      </c>
      <c r="W23" s="44" t="s">
        <v>140</v>
      </c>
      <c r="X23">
        <v>4760</v>
      </c>
      <c r="Y23">
        <v>4891</v>
      </c>
      <c r="AB23" s="50">
        <f t="shared" si="6"/>
        <v>0.25568181818181818</v>
      </c>
      <c r="AC23" s="50">
        <f t="shared" si="7"/>
        <v>0.19433198380566802</v>
      </c>
      <c r="AD23" s="46" t="s">
        <v>57</v>
      </c>
      <c r="AE23">
        <v>176</v>
      </c>
      <c r="AF23">
        <v>247</v>
      </c>
    </row>
    <row r="24" spans="1:32" x14ac:dyDescent="0.35">
      <c r="A24" s="32" t="s">
        <v>58</v>
      </c>
      <c r="B24" s="26" t="s">
        <v>25</v>
      </c>
      <c r="C24" s="29">
        <v>7</v>
      </c>
      <c r="D24" s="29">
        <v>7</v>
      </c>
      <c r="E24" s="28">
        <v>15</v>
      </c>
      <c r="F24" s="28">
        <v>7</v>
      </c>
      <c r="G24" s="28">
        <v>8</v>
      </c>
      <c r="H24" s="28">
        <v>9</v>
      </c>
      <c r="I24" s="29">
        <v>4</v>
      </c>
      <c r="J24" s="30">
        <v>15</v>
      </c>
      <c r="K24" s="30">
        <v>6</v>
      </c>
      <c r="L24" s="31">
        <v>6</v>
      </c>
      <c r="M24">
        <v>12</v>
      </c>
      <c r="N24">
        <v>14</v>
      </c>
      <c r="O24">
        <f t="shared" si="0"/>
        <v>53</v>
      </c>
      <c r="P24">
        <f t="shared" si="1"/>
        <v>43</v>
      </c>
      <c r="Q24" s="43">
        <f t="shared" si="2"/>
        <v>0.23255813953488372</v>
      </c>
      <c r="S24" s="49">
        <f t="shared" si="3"/>
        <v>20.007550018875047</v>
      </c>
      <c r="T24" s="49">
        <f t="shared" si="4"/>
        <v>13.543307086614172</v>
      </c>
      <c r="U24" s="43">
        <f t="shared" si="5"/>
        <v>0.4773016583704251</v>
      </c>
      <c r="W24" s="44" t="s">
        <v>141</v>
      </c>
      <c r="X24">
        <v>6350</v>
      </c>
      <c r="Y24">
        <v>5298</v>
      </c>
      <c r="AB24" s="50">
        <f t="shared" si="6"/>
        <v>0.28104575163398693</v>
      </c>
      <c r="AC24" s="50">
        <f t="shared" si="7"/>
        <v>0.33757961783439489</v>
      </c>
      <c r="AD24" s="46" t="s">
        <v>58</v>
      </c>
      <c r="AE24">
        <v>153</v>
      </c>
      <c r="AF24">
        <v>157</v>
      </c>
    </row>
    <row r="25" spans="1:32" x14ac:dyDescent="0.35">
      <c r="A25" s="32" t="s">
        <v>59</v>
      </c>
      <c r="B25" s="26" t="s">
        <v>25</v>
      </c>
      <c r="C25" s="29">
        <v>96</v>
      </c>
      <c r="D25" s="29">
        <v>99</v>
      </c>
      <c r="E25" s="28">
        <v>86</v>
      </c>
      <c r="F25" s="28">
        <v>95</v>
      </c>
      <c r="G25" s="28">
        <v>77</v>
      </c>
      <c r="H25" s="28">
        <v>102</v>
      </c>
      <c r="I25" s="29">
        <v>89</v>
      </c>
      <c r="J25" s="30">
        <v>100</v>
      </c>
      <c r="K25" s="30">
        <v>76</v>
      </c>
      <c r="L25" s="31">
        <v>97</v>
      </c>
      <c r="M25">
        <v>92</v>
      </c>
      <c r="N25">
        <v>130</v>
      </c>
      <c r="O25">
        <f t="shared" si="0"/>
        <v>495</v>
      </c>
      <c r="P25">
        <f t="shared" si="1"/>
        <v>449</v>
      </c>
      <c r="Q25" s="43">
        <f t="shared" si="2"/>
        <v>0.10244988864142539</v>
      </c>
      <c r="S25" s="49">
        <f t="shared" si="3"/>
        <v>15.108737123235407</v>
      </c>
      <c r="T25" s="49">
        <f t="shared" si="4"/>
        <v>14.054527811688107</v>
      </c>
      <c r="U25" s="43">
        <f t="shared" si="5"/>
        <v>7.5008518654791981E-2</v>
      </c>
      <c r="W25" s="44" t="s">
        <v>142</v>
      </c>
      <c r="X25">
        <v>63894</v>
      </c>
      <c r="Y25">
        <v>65525</v>
      </c>
      <c r="AB25" s="50">
        <f t="shared" si="6"/>
        <v>0.35776892430278884</v>
      </c>
      <c r="AC25" s="50">
        <f t="shared" si="7"/>
        <v>0.38854003139717425</v>
      </c>
      <c r="AD25" s="46" t="s">
        <v>59</v>
      </c>
      <c r="AE25">
        <v>1255</v>
      </c>
      <c r="AF25">
        <v>1274</v>
      </c>
    </row>
    <row r="26" spans="1:32" x14ac:dyDescent="0.35">
      <c r="A26" s="32" t="s">
        <v>60</v>
      </c>
      <c r="B26" s="26" t="s">
        <v>25</v>
      </c>
      <c r="C26" s="29">
        <v>12</v>
      </c>
      <c r="D26" s="29">
        <v>17</v>
      </c>
      <c r="E26" s="28">
        <v>12</v>
      </c>
      <c r="F26" s="28">
        <v>21</v>
      </c>
      <c r="G26" s="28">
        <v>7</v>
      </c>
      <c r="H26" s="28">
        <v>16</v>
      </c>
      <c r="I26" s="29">
        <v>17</v>
      </c>
      <c r="J26" s="30">
        <v>6</v>
      </c>
      <c r="K26" s="30">
        <v>16</v>
      </c>
      <c r="L26" s="31">
        <v>15</v>
      </c>
      <c r="M26">
        <v>17</v>
      </c>
      <c r="N26">
        <v>17</v>
      </c>
      <c r="O26">
        <f t="shared" si="0"/>
        <v>71</v>
      </c>
      <c r="P26">
        <f t="shared" si="1"/>
        <v>73</v>
      </c>
      <c r="Q26" s="43">
        <f t="shared" si="2"/>
        <v>-2.7397260273972601E-2</v>
      </c>
      <c r="S26" s="49">
        <f t="shared" si="3"/>
        <v>22.008679479231244</v>
      </c>
      <c r="T26" s="49">
        <f t="shared" si="4"/>
        <v>24.144203737390441</v>
      </c>
      <c r="U26" s="43">
        <f t="shared" si="5"/>
        <v>-8.8448734171840182E-2</v>
      </c>
      <c r="W26" s="44" t="s">
        <v>143</v>
      </c>
      <c r="X26">
        <v>6047</v>
      </c>
      <c r="Y26">
        <v>6452</v>
      </c>
      <c r="AB26" s="50">
        <f t="shared" si="6"/>
        <v>0.21987951807228914</v>
      </c>
      <c r="AC26" s="50">
        <f t="shared" si="7"/>
        <v>0.18882978723404256</v>
      </c>
      <c r="AD26" s="46" t="s">
        <v>60</v>
      </c>
      <c r="AE26">
        <v>332</v>
      </c>
      <c r="AF26">
        <v>376</v>
      </c>
    </row>
    <row r="27" spans="1:32" x14ac:dyDescent="0.35">
      <c r="A27" s="32" t="s">
        <v>61</v>
      </c>
      <c r="B27" s="26" t="s">
        <v>25</v>
      </c>
      <c r="C27" s="29">
        <v>18</v>
      </c>
      <c r="D27" s="29">
        <v>16</v>
      </c>
      <c r="E27" s="28">
        <v>9</v>
      </c>
      <c r="F27" s="28">
        <v>12</v>
      </c>
      <c r="G27" s="28">
        <v>17</v>
      </c>
      <c r="H27" s="28">
        <v>10</v>
      </c>
      <c r="I27" s="29">
        <v>17</v>
      </c>
      <c r="J27" s="30">
        <v>11</v>
      </c>
      <c r="K27" s="30">
        <v>25</v>
      </c>
      <c r="L27" s="31">
        <v>20</v>
      </c>
      <c r="M27">
        <v>28</v>
      </c>
      <c r="N27">
        <v>28</v>
      </c>
      <c r="O27">
        <f t="shared" si="0"/>
        <v>112</v>
      </c>
      <c r="P27">
        <f t="shared" si="1"/>
        <v>65</v>
      </c>
      <c r="Q27" s="43">
        <f t="shared" si="2"/>
        <v>0.72307692307692306</v>
      </c>
      <c r="S27" s="49">
        <f t="shared" si="3"/>
        <v>42.320045342905729</v>
      </c>
      <c r="T27" s="49">
        <f t="shared" si="4"/>
        <v>23.683731098560756</v>
      </c>
      <c r="U27" s="43">
        <f t="shared" si="5"/>
        <v>0.786882529901612</v>
      </c>
      <c r="W27" s="44" t="s">
        <v>145</v>
      </c>
      <c r="X27">
        <v>5489</v>
      </c>
      <c r="Y27">
        <v>5293</v>
      </c>
      <c r="AB27" s="50">
        <f t="shared" si="6"/>
        <v>0.14541387024608501</v>
      </c>
      <c r="AC27" s="50">
        <f t="shared" si="7"/>
        <v>0.23333333333333334</v>
      </c>
      <c r="AD27" s="46" t="s">
        <v>61</v>
      </c>
      <c r="AE27">
        <v>447</v>
      </c>
      <c r="AF27">
        <v>480</v>
      </c>
    </row>
    <row r="28" spans="1:32" x14ac:dyDescent="0.35">
      <c r="A28" s="32" t="s">
        <v>62</v>
      </c>
      <c r="B28" s="26" t="s">
        <v>25</v>
      </c>
      <c r="C28" s="29">
        <v>13</v>
      </c>
      <c r="D28" s="29">
        <v>9</v>
      </c>
      <c r="E28" s="28">
        <v>5</v>
      </c>
      <c r="F28" s="28">
        <v>8</v>
      </c>
      <c r="G28" s="28">
        <v>3</v>
      </c>
      <c r="H28" s="28">
        <v>3</v>
      </c>
      <c r="I28" s="29">
        <v>5</v>
      </c>
      <c r="J28" s="30">
        <v>8</v>
      </c>
      <c r="K28" s="30">
        <v>7</v>
      </c>
      <c r="L28" s="31">
        <v>3</v>
      </c>
      <c r="M28">
        <v>5</v>
      </c>
      <c r="N28">
        <v>10</v>
      </c>
      <c r="O28">
        <f t="shared" si="0"/>
        <v>33</v>
      </c>
      <c r="P28">
        <f t="shared" si="1"/>
        <v>24</v>
      </c>
      <c r="Q28" s="43">
        <f t="shared" si="2"/>
        <v>0.375</v>
      </c>
      <c r="S28" s="49">
        <f t="shared" si="3"/>
        <v>20.554344440984117</v>
      </c>
      <c r="T28" s="49">
        <f t="shared" si="4"/>
        <v>14.755610205963725</v>
      </c>
      <c r="U28" s="43">
        <f t="shared" si="5"/>
        <v>0.39298505138586115</v>
      </c>
      <c r="W28" s="44" t="s">
        <v>146</v>
      </c>
      <c r="X28">
        <v>3253</v>
      </c>
      <c r="Y28">
        <v>3211</v>
      </c>
      <c r="AB28" s="50">
        <f t="shared" si="6"/>
        <v>0.15094339622641509</v>
      </c>
      <c r="AC28" s="50">
        <f t="shared" si="7"/>
        <v>0.19298245614035087</v>
      </c>
      <c r="AD28" s="46" t="s">
        <v>62</v>
      </c>
      <c r="AE28">
        <v>159</v>
      </c>
      <c r="AF28">
        <v>171</v>
      </c>
    </row>
    <row r="29" spans="1:32" x14ac:dyDescent="0.35">
      <c r="A29" s="32" t="s">
        <v>63</v>
      </c>
      <c r="B29" s="26" t="s">
        <v>25</v>
      </c>
      <c r="C29" s="29">
        <v>22</v>
      </c>
      <c r="D29" s="29">
        <v>27</v>
      </c>
      <c r="E29" s="28">
        <v>17</v>
      </c>
      <c r="F29" s="28">
        <v>21</v>
      </c>
      <c r="G29" s="28">
        <v>13</v>
      </c>
      <c r="H29" s="28">
        <v>14</v>
      </c>
      <c r="I29" s="29">
        <v>15</v>
      </c>
      <c r="J29" s="30">
        <v>17</v>
      </c>
      <c r="K29" s="30">
        <v>27</v>
      </c>
      <c r="L29" s="31">
        <v>15</v>
      </c>
      <c r="M29">
        <v>22</v>
      </c>
      <c r="N29">
        <v>1</v>
      </c>
      <c r="O29">
        <f t="shared" si="0"/>
        <v>82</v>
      </c>
      <c r="P29">
        <f t="shared" si="1"/>
        <v>80</v>
      </c>
      <c r="Q29" s="43">
        <f t="shared" si="2"/>
        <v>2.5000000000000001E-2</v>
      </c>
      <c r="S29" s="49">
        <f t="shared" si="3"/>
        <v>19.577414348812223</v>
      </c>
      <c r="T29" s="49">
        <f t="shared" si="4"/>
        <v>23.763552651121341</v>
      </c>
      <c r="U29" s="43">
        <f t="shared" si="5"/>
        <v>-0.17615793243404559</v>
      </c>
      <c r="W29" s="44" t="s">
        <v>147</v>
      </c>
      <c r="X29">
        <v>6733</v>
      </c>
      <c r="Y29">
        <v>8377</v>
      </c>
      <c r="AB29" s="50">
        <f t="shared" si="6"/>
        <v>0.35874439461883406</v>
      </c>
      <c r="AC29" s="50">
        <f t="shared" si="7"/>
        <v>0.33333333333333331</v>
      </c>
      <c r="AD29" s="46" t="s">
        <v>63</v>
      </c>
      <c r="AE29">
        <v>223</v>
      </c>
      <c r="AF29">
        <v>246</v>
      </c>
    </row>
    <row r="30" spans="1:32" x14ac:dyDescent="0.35">
      <c r="A30" s="32" t="s">
        <v>64</v>
      </c>
      <c r="B30" s="26" t="s">
        <v>25</v>
      </c>
      <c r="C30" s="29">
        <v>12</v>
      </c>
      <c r="D30" s="29">
        <v>14</v>
      </c>
      <c r="E30" s="28">
        <v>19</v>
      </c>
      <c r="F30" s="28">
        <v>11</v>
      </c>
      <c r="G30" s="28">
        <v>5</v>
      </c>
      <c r="H30" s="28">
        <v>12</v>
      </c>
      <c r="I30" s="29">
        <v>13</v>
      </c>
      <c r="J30" s="30">
        <v>11</v>
      </c>
      <c r="K30" s="30">
        <v>6</v>
      </c>
      <c r="L30" s="31">
        <v>15</v>
      </c>
      <c r="M30">
        <v>19</v>
      </c>
      <c r="N30">
        <v>13</v>
      </c>
      <c r="O30">
        <f t="shared" si="0"/>
        <v>64</v>
      </c>
      <c r="P30">
        <f t="shared" si="1"/>
        <v>60</v>
      </c>
      <c r="Q30" s="43">
        <f t="shared" si="2"/>
        <v>6.6666666666666666E-2</v>
      </c>
      <c r="S30" s="49">
        <f t="shared" si="3"/>
        <v>9.7353209613629446</v>
      </c>
      <c r="T30" s="49">
        <f t="shared" si="4"/>
        <v>9.6696212731668005</v>
      </c>
      <c r="U30" s="43">
        <f t="shared" si="5"/>
        <v>6.7944427542845614E-3</v>
      </c>
      <c r="W30" s="44" t="s">
        <v>148</v>
      </c>
      <c r="X30">
        <v>12410</v>
      </c>
      <c r="Y30">
        <v>13148</v>
      </c>
      <c r="AB30" s="50">
        <f t="shared" si="6"/>
        <v>0.30769230769230771</v>
      </c>
      <c r="AC30" s="50">
        <f t="shared" si="7"/>
        <v>0.25702811244979917</v>
      </c>
      <c r="AD30" s="46" t="s">
        <v>64</v>
      </c>
      <c r="AE30">
        <v>195</v>
      </c>
      <c r="AF30">
        <v>249</v>
      </c>
    </row>
    <row r="31" spans="1:32" x14ac:dyDescent="0.35">
      <c r="A31" s="32" t="s">
        <v>65</v>
      </c>
      <c r="B31" s="26" t="s">
        <v>25</v>
      </c>
      <c r="C31" s="29">
        <v>6</v>
      </c>
      <c r="D31" s="29">
        <v>1</v>
      </c>
      <c r="E31" s="28">
        <v>4</v>
      </c>
      <c r="F31" s="28">
        <v>2</v>
      </c>
      <c r="G31" s="28">
        <v>6</v>
      </c>
      <c r="H31" s="28">
        <v>4</v>
      </c>
      <c r="I31" s="29">
        <v>7</v>
      </c>
      <c r="J31" s="30">
        <v>3</v>
      </c>
      <c r="K31" s="30">
        <v>4</v>
      </c>
      <c r="L31" s="31">
        <v>2</v>
      </c>
      <c r="M31">
        <v>6</v>
      </c>
      <c r="N31">
        <v>8</v>
      </c>
      <c r="O31">
        <f t="shared" si="0"/>
        <v>23</v>
      </c>
      <c r="P31">
        <f t="shared" si="1"/>
        <v>23</v>
      </c>
      <c r="Q31" s="43">
        <f t="shared" si="2"/>
        <v>0</v>
      </c>
      <c r="S31" s="49">
        <f t="shared" si="3"/>
        <v>2.8603407536376078</v>
      </c>
      <c r="T31" s="49">
        <f t="shared" si="4"/>
        <v>3.5700426852929761</v>
      </c>
      <c r="U31" s="43">
        <f t="shared" si="5"/>
        <v>-0.1987936823778135</v>
      </c>
      <c r="W31" s="44" t="s">
        <v>149</v>
      </c>
      <c r="X31">
        <v>12885</v>
      </c>
      <c r="Y31">
        <v>16082</v>
      </c>
      <c r="AB31" s="50">
        <f t="shared" si="6"/>
        <v>0.21495327102803738</v>
      </c>
      <c r="AC31" s="50">
        <f t="shared" si="7"/>
        <v>0.34328358208955223</v>
      </c>
      <c r="AD31" s="46" t="s">
        <v>65</v>
      </c>
      <c r="AE31">
        <v>107</v>
      </c>
      <c r="AF31">
        <v>67</v>
      </c>
    </row>
    <row r="32" spans="1:32" ht="26" x14ac:dyDescent="0.35">
      <c r="A32" s="32" t="s">
        <v>66</v>
      </c>
      <c r="B32" s="26" t="s">
        <v>25</v>
      </c>
      <c r="C32" s="29">
        <v>10</v>
      </c>
      <c r="D32" s="29">
        <v>17</v>
      </c>
      <c r="E32" s="28">
        <v>12</v>
      </c>
      <c r="F32" s="28">
        <v>10</v>
      </c>
      <c r="G32" s="28">
        <v>9</v>
      </c>
      <c r="H32" s="28">
        <v>12</v>
      </c>
      <c r="I32" s="29">
        <v>11</v>
      </c>
      <c r="J32" s="30">
        <v>14</v>
      </c>
      <c r="K32" s="30">
        <v>11</v>
      </c>
      <c r="L32" s="31">
        <v>11</v>
      </c>
      <c r="M32">
        <v>14</v>
      </c>
      <c r="N32">
        <v>16</v>
      </c>
      <c r="O32">
        <f t="shared" si="0"/>
        <v>66</v>
      </c>
      <c r="P32">
        <f t="shared" si="1"/>
        <v>54</v>
      </c>
      <c r="Q32" s="43">
        <f t="shared" si="2"/>
        <v>0.22222222222222221</v>
      </c>
      <c r="S32" s="49">
        <f t="shared" si="3"/>
        <v>19.369038884812912</v>
      </c>
      <c r="T32" s="49">
        <f t="shared" si="4"/>
        <v>19.937234631714968</v>
      </c>
      <c r="U32" s="43">
        <f t="shared" si="5"/>
        <v>-2.8499225564522571E-2</v>
      </c>
      <c r="W32" s="44" t="s">
        <v>151</v>
      </c>
      <c r="X32">
        <v>5417</v>
      </c>
      <c r="Y32">
        <v>6815</v>
      </c>
      <c r="AB32" s="50">
        <f t="shared" si="6"/>
        <v>0.16167664670658682</v>
      </c>
      <c r="AC32" s="50">
        <f t="shared" si="7"/>
        <v>0.21710526315789475</v>
      </c>
      <c r="AD32" s="46" t="s">
        <v>66</v>
      </c>
      <c r="AE32">
        <v>334</v>
      </c>
      <c r="AF32">
        <v>304</v>
      </c>
    </row>
    <row r="33" spans="1:32" x14ac:dyDescent="0.35">
      <c r="A33" s="32" t="s">
        <v>67</v>
      </c>
      <c r="B33" s="26" t="s">
        <v>25</v>
      </c>
      <c r="C33" s="29">
        <v>154</v>
      </c>
      <c r="D33" s="29">
        <v>157</v>
      </c>
      <c r="E33" s="28">
        <v>135</v>
      </c>
      <c r="F33" s="28">
        <v>153</v>
      </c>
      <c r="G33" s="28">
        <v>161</v>
      </c>
      <c r="H33" s="28">
        <v>147</v>
      </c>
      <c r="I33" s="29">
        <v>138</v>
      </c>
      <c r="J33" s="30">
        <v>132</v>
      </c>
      <c r="K33" s="30">
        <v>178</v>
      </c>
      <c r="L33" s="31">
        <v>126</v>
      </c>
      <c r="M33">
        <v>131</v>
      </c>
      <c r="N33">
        <v>137</v>
      </c>
      <c r="O33">
        <f t="shared" si="0"/>
        <v>704</v>
      </c>
      <c r="P33">
        <f t="shared" si="1"/>
        <v>734</v>
      </c>
      <c r="Q33" s="43">
        <f t="shared" si="2"/>
        <v>-4.0871934604904632E-2</v>
      </c>
      <c r="S33" s="49">
        <f t="shared" si="3"/>
        <v>3.5976645842116692</v>
      </c>
      <c r="T33" s="49">
        <f t="shared" si="4"/>
        <v>3.9043487743057681</v>
      </c>
      <c r="U33" s="43">
        <f t="shared" si="5"/>
        <v>-7.8549383731383052E-2</v>
      </c>
      <c r="W33" s="44" t="s">
        <v>153</v>
      </c>
      <c r="X33">
        <v>375991</v>
      </c>
      <c r="Y33">
        <v>391365</v>
      </c>
      <c r="AB33" s="50">
        <f t="shared" si="6"/>
        <v>0.5345957756737072</v>
      </c>
      <c r="AC33" s="50">
        <f t="shared" si="7"/>
        <v>0.54615981380915435</v>
      </c>
      <c r="AD33" s="46" t="s">
        <v>67</v>
      </c>
      <c r="AE33">
        <v>1373</v>
      </c>
      <c r="AF33">
        <v>1289</v>
      </c>
    </row>
    <row r="34" spans="1:32" x14ac:dyDescent="0.35">
      <c r="A34" s="32" t="s">
        <v>68</v>
      </c>
      <c r="B34" s="26" t="s">
        <v>25</v>
      </c>
      <c r="C34" s="29">
        <v>10</v>
      </c>
      <c r="D34" s="29">
        <v>14</v>
      </c>
      <c r="E34" s="28">
        <v>4</v>
      </c>
      <c r="F34" s="28">
        <v>15</v>
      </c>
      <c r="G34" s="28">
        <v>3</v>
      </c>
      <c r="H34" s="28">
        <v>7</v>
      </c>
      <c r="I34" s="29">
        <v>4</v>
      </c>
      <c r="J34" s="30">
        <v>10</v>
      </c>
      <c r="K34" s="30">
        <v>10</v>
      </c>
      <c r="L34" s="31">
        <v>9</v>
      </c>
      <c r="M34">
        <v>10</v>
      </c>
      <c r="N34">
        <v>9</v>
      </c>
      <c r="O34">
        <f t="shared" si="0"/>
        <v>48</v>
      </c>
      <c r="P34">
        <f t="shared" si="1"/>
        <v>33</v>
      </c>
      <c r="Q34" s="43">
        <f t="shared" si="2"/>
        <v>0.45454545454545453</v>
      </c>
      <c r="S34" s="49">
        <f t="shared" si="3"/>
        <v>12.095250094494142</v>
      </c>
      <c r="T34" s="49">
        <f t="shared" si="4"/>
        <v>8.3969465648854964</v>
      </c>
      <c r="U34" s="43">
        <f t="shared" si="5"/>
        <v>0.44043432943521144</v>
      </c>
      <c r="W34" s="44" t="s">
        <v>154</v>
      </c>
      <c r="X34">
        <v>7860</v>
      </c>
      <c r="Y34">
        <v>7937</v>
      </c>
      <c r="AB34" s="50">
        <f t="shared" si="6"/>
        <v>0.22448979591836735</v>
      </c>
      <c r="AC34" s="50">
        <f t="shared" si="7"/>
        <v>0.34532374100719426</v>
      </c>
      <c r="AD34" s="46" t="s">
        <v>68</v>
      </c>
      <c r="AE34">
        <v>147</v>
      </c>
      <c r="AF34">
        <v>139</v>
      </c>
    </row>
    <row r="35" spans="1:32" x14ac:dyDescent="0.35">
      <c r="A35" s="32" t="s">
        <v>69</v>
      </c>
      <c r="B35" s="26" t="s">
        <v>25</v>
      </c>
      <c r="C35" s="29">
        <v>13</v>
      </c>
      <c r="D35" s="29">
        <v>8</v>
      </c>
      <c r="E35" s="28">
        <v>13</v>
      </c>
      <c r="F35" s="28">
        <v>10</v>
      </c>
      <c r="G35" s="28">
        <v>5</v>
      </c>
      <c r="H35" s="28">
        <v>15</v>
      </c>
      <c r="I35" s="29">
        <v>6</v>
      </c>
      <c r="J35" s="30">
        <v>20</v>
      </c>
      <c r="K35" s="30">
        <v>16</v>
      </c>
      <c r="L35" s="31">
        <v>10</v>
      </c>
      <c r="M35">
        <v>13</v>
      </c>
      <c r="N35">
        <v>25</v>
      </c>
      <c r="O35">
        <f t="shared" si="0"/>
        <v>84</v>
      </c>
      <c r="P35">
        <f t="shared" si="1"/>
        <v>49</v>
      </c>
      <c r="Q35" s="43">
        <f t="shared" si="2"/>
        <v>0.7142857142857143</v>
      </c>
      <c r="S35" s="49">
        <f t="shared" si="3"/>
        <v>38.961038961038959</v>
      </c>
      <c r="T35" s="49">
        <f t="shared" si="4"/>
        <v>24.378109452736318</v>
      </c>
      <c r="U35" s="43">
        <f t="shared" si="5"/>
        <v>0.59819772064670018</v>
      </c>
      <c r="W35" s="44" t="s">
        <v>155</v>
      </c>
      <c r="X35">
        <v>4020</v>
      </c>
      <c r="Y35">
        <v>4312</v>
      </c>
      <c r="AB35" s="50">
        <f t="shared" si="6"/>
        <v>0.13535911602209943</v>
      </c>
      <c r="AC35" s="50">
        <f t="shared" si="7"/>
        <v>0.22702702702702704</v>
      </c>
      <c r="AD35" s="46" t="s">
        <v>69</v>
      </c>
      <c r="AE35">
        <v>362</v>
      </c>
      <c r="AF35">
        <v>370</v>
      </c>
    </row>
    <row r="36" spans="1:32" x14ac:dyDescent="0.35">
      <c r="A36" s="32" t="s">
        <v>70</v>
      </c>
      <c r="B36" s="26" t="s">
        <v>25</v>
      </c>
      <c r="C36" s="29">
        <v>3</v>
      </c>
      <c r="D36" s="29">
        <v>2</v>
      </c>
      <c r="E36" s="28">
        <v>3</v>
      </c>
      <c r="F36" s="28">
        <v>1</v>
      </c>
      <c r="G36" s="28">
        <v>2</v>
      </c>
      <c r="H36" s="28">
        <v>4</v>
      </c>
      <c r="I36" s="29">
        <v>2</v>
      </c>
      <c r="J36" s="30">
        <v>8</v>
      </c>
      <c r="K36" s="30">
        <v>4</v>
      </c>
      <c r="L36" s="31">
        <v>4</v>
      </c>
      <c r="M36">
        <v>7</v>
      </c>
      <c r="N36">
        <v>4</v>
      </c>
      <c r="O36">
        <f t="shared" si="0"/>
        <v>27</v>
      </c>
      <c r="P36">
        <f t="shared" si="1"/>
        <v>12</v>
      </c>
      <c r="Q36" s="43">
        <f t="shared" si="2"/>
        <v>1.25</v>
      </c>
      <c r="S36" s="49">
        <f t="shared" si="3"/>
        <v>10.516066212268743</v>
      </c>
      <c r="T36" s="49">
        <f t="shared" si="4"/>
        <v>4.2075736325385691</v>
      </c>
      <c r="U36" s="43">
        <f t="shared" si="5"/>
        <v>1.4993184031158715</v>
      </c>
      <c r="W36" s="44" t="s">
        <v>156</v>
      </c>
      <c r="X36">
        <v>5704</v>
      </c>
      <c r="Y36">
        <v>5135</v>
      </c>
      <c r="AB36" s="50">
        <f t="shared" si="6"/>
        <v>0.11650485436893204</v>
      </c>
      <c r="AC36" s="50">
        <f t="shared" si="7"/>
        <v>0.17763157894736842</v>
      </c>
      <c r="AD36" s="46" t="s">
        <v>70</v>
      </c>
      <c r="AE36">
        <v>103</v>
      </c>
      <c r="AF36">
        <v>152</v>
      </c>
    </row>
    <row r="37" spans="1:32" x14ac:dyDescent="0.35">
      <c r="A37" s="32" t="s">
        <v>71</v>
      </c>
      <c r="B37" s="26" t="s">
        <v>25</v>
      </c>
      <c r="C37" s="29">
        <v>30</v>
      </c>
      <c r="D37" s="29">
        <v>36</v>
      </c>
      <c r="E37" s="28">
        <v>34</v>
      </c>
      <c r="F37" s="28">
        <v>31</v>
      </c>
      <c r="G37" s="28">
        <v>31</v>
      </c>
      <c r="H37" s="28">
        <v>30</v>
      </c>
      <c r="I37" s="29">
        <v>30</v>
      </c>
      <c r="J37" s="30">
        <v>31</v>
      </c>
      <c r="K37" s="30">
        <v>36</v>
      </c>
      <c r="L37" s="31">
        <v>38</v>
      </c>
      <c r="M37">
        <v>26</v>
      </c>
      <c r="N37">
        <v>43</v>
      </c>
      <c r="O37">
        <f t="shared" si="0"/>
        <v>174</v>
      </c>
      <c r="P37">
        <f t="shared" si="1"/>
        <v>156</v>
      </c>
      <c r="Q37" s="43">
        <f t="shared" si="2"/>
        <v>0.11538461538461539</v>
      </c>
      <c r="S37" s="49">
        <f t="shared" si="3"/>
        <v>6.6071767609644958</v>
      </c>
      <c r="T37" s="49">
        <f t="shared" si="4"/>
        <v>6.0236311684299944</v>
      </c>
      <c r="U37" s="43">
        <f t="shared" si="5"/>
        <v>9.6876049714477691E-2</v>
      </c>
      <c r="W37" s="44" t="s">
        <v>157</v>
      </c>
      <c r="X37">
        <v>51796</v>
      </c>
      <c r="Y37">
        <v>52670</v>
      </c>
      <c r="AB37" s="50">
        <f t="shared" si="6"/>
        <v>0.31901840490797545</v>
      </c>
      <c r="AC37" s="50">
        <f t="shared" si="7"/>
        <v>0.35728952772073924</v>
      </c>
      <c r="AD37" s="46" t="s">
        <v>71</v>
      </c>
      <c r="AE37">
        <v>489</v>
      </c>
      <c r="AF37">
        <v>487</v>
      </c>
    </row>
    <row r="38" spans="1:32" x14ac:dyDescent="0.35">
      <c r="A38" s="32" t="s">
        <v>72</v>
      </c>
      <c r="B38" s="26" t="s">
        <v>25</v>
      </c>
      <c r="C38" s="29">
        <v>52</v>
      </c>
      <c r="D38" s="29">
        <v>58</v>
      </c>
      <c r="E38" s="28">
        <v>47</v>
      </c>
      <c r="F38" s="28">
        <v>42</v>
      </c>
      <c r="G38" s="28">
        <v>36</v>
      </c>
      <c r="H38" s="28">
        <v>43</v>
      </c>
      <c r="I38" s="29">
        <v>34</v>
      </c>
      <c r="J38" s="30">
        <v>38</v>
      </c>
      <c r="K38" s="30">
        <v>52</v>
      </c>
      <c r="L38" s="31">
        <v>67</v>
      </c>
      <c r="M38">
        <v>57</v>
      </c>
      <c r="N38">
        <v>90</v>
      </c>
      <c r="O38">
        <f t="shared" si="0"/>
        <v>304</v>
      </c>
      <c r="P38">
        <f t="shared" si="1"/>
        <v>202</v>
      </c>
      <c r="Q38" s="43">
        <f t="shared" si="2"/>
        <v>0.50495049504950495</v>
      </c>
      <c r="S38" s="49">
        <f t="shared" si="3"/>
        <v>48.8824569866538</v>
      </c>
      <c r="T38" s="49">
        <f t="shared" si="4"/>
        <v>32.93925805136567</v>
      </c>
      <c r="U38" s="43">
        <f t="shared" si="5"/>
        <v>0.48401815579531915</v>
      </c>
      <c r="W38" s="44" t="s">
        <v>158</v>
      </c>
      <c r="X38">
        <v>12265</v>
      </c>
      <c r="Y38">
        <v>12438</v>
      </c>
      <c r="AB38" s="50">
        <f t="shared" si="6"/>
        <v>0.26064516129032256</v>
      </c>
      <c r="AC38" s="50">
        <f t="shared" si="7"/>
        <v>0.33151581243184297</v>
      </c>
      <c r="AD38" s="46" t="s">
        <v>72</v>
      </c>
      <c r="AE38">
        <v>775</v>
      </c>
      <c r="AF38">
        <v>917</v>
      </c>
    </row>
    <row r="39" spans="1:32" x14ac:dyDescent="0.35">
      <c r="A39" s="32" t="s">
        <v>73</v>
      </c>
      <c r="B39" s="26" t="s">
        <v>25</v>
      </c>
      <c r="C39" s="29">
        <v>8</v>
      </c>
      <c r="D39" s="29">
        <v>8</v>
      </c>
      <c r="E39" s="28">
        <v>11</v>
      </c>
      <c r="F39" s="28">
        <v>5</v>
      </c>
      <c r="G39" s="28">
        <v>7</v>
      </c>
      <c r="H39" s="28">
        <v>12</v>
      </c>
      <c r="I39" s="29">
        <v>8</v>
      </c>
      <c r="J39" s="30">
        <v>14</v>
      </c>
      <c r="K39" s="30">
        <v>11</v>
      </c>
      <c r="L39" s="31">
        <v>10</v>
      </c>
      <c r="M39">
        <v>9</v>
      </c>
      <c r="N39">
        <v>1</v>
      </c>
      <c r="O39">
        <f t="shared" si="0"/>
        <v>45</v>
      </c>
      <c r="P39">
        <f t="shared" si="1"/>
        <v>43</v>
      </c>
      <c r="Q39" s="43">
        <f t="shared" si="2"/>
        <v>4.6511627906976744E-2</v>
      </c>
      <c r="S39" s="49">
        <f t="shared" si="3"/>
        <v>4.6293914922071915</v>
      </c>
      <c r="T39" s="49">
        <f t="shared" si="4"/>
        <v>5.7082171777512274</v>
      </c>
      <c r="U39" s="43">
        <f t="shared" si="5"/>
        <v>-0.18899520672565637</v>
      </c>
      <c r="W39" s="44" t="s">
        <v>160</v>
      </c>
      <c r="X39">
        <v>15066</v>
      </c>
      <c r="Y39">
        <v>19441</v>
      </c>
      <c r="AB39" s="50">
        <f t="shared" si="6"/>
        <v>0.30069930069930068</v>
      </c>
      <c r="AC39" s="50">
        <f t="shared" si="7"/>
        <v>0.27108433734939757</v>
      </c>
      <c r="AD39" s="46" t="s">
        <v>73</v>
      </c>
      <c r="AE39">
        <v>143</v>
      </c>
      <c r="AF39">
        <v>166</v>
      </c>
    </row>
    <row r="40" spans="1:32" x14ac:dyDescent="0.35">
      <c r="A40" s="32" t="s">
        <v>74</v>
      </c>
      <c r="B40" s="26" t="s">
        <v>25</v>
      </c>
      <c r="C40" s="29">
        <v>5</v>
      </c>
      <c r="D40" s="29">
        <v>8</v>
      </c>
      <c r="E40" s="28">
        <v>9</v>
      </c>
      <c r="F40" s="28">
        <v>11</v>
      </c>
      <c r="G40" s="28">
        <v>6</v>
      </c>
      <c r="H40" s="28">
        <v>6</v>
      </c>
      <c r="I40" s="29">
        <v>9</v>
      </c>
      <c r="J40" s="30">
        <v>6</v>
      </c>
      <c r="K40" s="30">
        <v>8</v>
      </c>
      <c r="L40" s="31">
        <v>8</v>
      </c>
      <c r="M40">
        <v>8</v>
      </c>
      <c r="N40">
        <v>7</v>
      </c>
      <c r="O40">
        <f t="shared" si="0"/>
        <v>37</v>
      </c>
      <c r="P40">
        <f t="shared" si="1"/>
        <v>41</v>
      </c>
      <c r="Q40" s="43">
        <f t="shared" si="2"/>
        <v>-9.7560975609756101E-2</v>
      </c>
      <c r="S40" s="49">
        <f t="shared" si="3"/>
        <v>17.797017797017798</v>
      </c>
      <c r="T40" s="49">
        <f t="shared" si="4"/>
        <v>17.413463580378</v>
      </c>
      <c r="U40" s="43">
        <f t="shared" si="5"/>
        <v>2.2026302514107414E-2</v>
      </c>
      <c r="W40" s="44" t="s">
        <v>161</v>
      </c>
      <c r="X40">
        <v>4709</v>
      </c>
      <c r="Y40">
        <v>4158</v>
      </c>
      <c r="AB40" s="50">
        <f t="shared" si="6"/>
        <v>0.27516778523489932</v>
      </c>
      <c r="AC40" s="50">
        <f t="shared" si="7"/>
        <v>0.20903954802259886</v>
      </c>
      <c r="AD40" s="46" t="s">
        <v>74</v>
      </c>
      <c r="AE40">
        <v>149</v>
      </c>
      <c r="AF40">
        <v>177</v>
      </c>
    </row>
    <row r="41" spans="1:32" x14ac:dyDescent="0.35">
      <c r="A41" s="32" t="s">
        <v>75</v>
      </c>
      <c r="B41" s="26" t="s">
        <v>25</v>
      </c>
      <c r="C41" s="29">
        <v>14</v>
      </c>
      <c r="D41" s="29">
        <v>9</v>
      </c>
      <c r="E41" s="28">
        <v>11</v>
      </c>
      <c r="F41" s="28">
        <v>8</v>
      </c>
      <c r="G41" s="28">
        <v>7</v>
      </c>
      <c r="H41" s="28">
        <v>16</v>
      </c>
      <c r="I41" s="29">
        <v>15</v>
      </c>
      <c r="J41" s="30">
        <v>6</v>
      </c>
      <c r="K41" s="30">
        <v>15</v>
      </c>
      <c r="L41" s="31">
        <v>10</v>
      </c>
      <c r="M41">
        <v>11</v>
      </c>
      <c r="N41">
        <v>15</v>
      </c>
      <c r="O41">
        <f t="shared" si="0"/>
        <v>57</v>
      </c>
      <c r="P41">
        <f t="shared" si="1"/>
        <v>57</v>
      </c>
      <c r="Q41" s="43">
        <f t="shared" si="2"/>
        <v>0</v>
      </c>
      <c r="S41" s="49">
        <f t="shared" si="3"/>
        <v>17.776391704350537</v>
      </c>
      <c r="T41" s="49">
        <f t="shared" si="4"/>
        <v>18.569799641635445</v>
      </c>
      <c r="U41" s="43">
        <f t="shared" si="5"/>
        <v>-4.2725713394667089E-2</v>
      </c>
      <c r="W41" s="44" t="s">
        <v>162</v>
      </c>
      <c r="X41">
        <v>6139</v>
      </c>
      <c r="Y41">
        <v>6413</v>
      </c>
      <c r="AB41" s="50">
        <f t="shared" si="6"/>
        <v>0.29081632653061223</v>
      </c>
      <c r="AC41" s="50">
        <f t="shared" si="7"/>
        <v>0.26886792452830188</v>
      </c>
      <c r="AD41" s="46" t="s">
        <v>75</v>
      </c>
      <c r="AE41">
        <v>196</v>
      </c>
      <c r="AF41">
        <v>212</v>
      </c>
    </row>
    <row r="42" spans="1:32" x14ac:dyDescent="0.35">
      <c r="A42" s="32" t="s">
        <v>76</v>
      </c>
      <c r="B42" s="26" t="s">
        <v>25</v>
      </c>
      <c r="C42" s="29">
        <v>37</v>
      </c>
      <c r="D42" s="29">
        <v>28</v>
      </c>
      <c r="E42" s="28">
        <v>20</v>
      </c>
      <c r="F42" s="28">
        <v>22</v>
      </c>
      <c r="G42" s="28">
        <v>31</v>
      </c>
      <c r="H42" s="28">
        <v>29</v>
      </c>
      <c r="I42" s="29">
        <v>32</v>
      </c>
      <c r="J42" s="30">
        <v>39</v>
      </c>
      <c r="K42" s="30">
        <v>42</v>
      </c>
      <c r="L42" s="31">
        <v>53</v>
      </c>
      <c r="M42">
        <v>43</v>
      </c>
      <c r="N42">
        <v>64</v>
      </c>
      <c r="O42">
        <f t="shared" si="0"/>
        <v>241</v>
      </c>
      <c r="P42">
        <f t="shared" si="1"/>
        <v>134</v>
      </c>
      <c r="Q42" s="43">
        <f t="shared" si="2"/>
        <v>0.79850746268656714</v>
      </c>
      <c r="S42" s="49">
        <f t="shared" si="3"/>
        <v>43.615962356347836</v>
      </c>
      <c r="T42" s="49">
        <f t="shared" si="4"/>
        <v>21.44</v>
      </c>
      <c r="U42" s="43">
        <f t="shared" si="5"/>
        <v>1.0343266024415967</v>
      </c>
      <c r="W42" s="44" t="s">
        <v>164</v>
      </c>
      <c r="X42">
        <v>12500</v>
      </c>
      <c r="Y42">
        <v>11051</v>
      </c>
      <c r="AB42" s="50">
        <f t="shared" si="6"/>
        <v>0.22185430463576158</v>
      </c>
      <c r="AC42" s="50">
        <f t="shared" si="7"/>
        <v>0.30012453300124531</v>
      </c>
      <c r="AD42" s="46" t="s">
        <v>76</v>
      </c>
      <c r="AE42">
        <v>604</v>
      </c>
      <c r="AF42">
        <v>803</v>
      </c>
    </row>
    <row r="43" spans="1:32" x14ac:dyDescent="0.35">
      <c r="A43" s="32" t="s">
        <v>77</v>
      </c>
      <c r="B43" s="26" t="s">
        <v>25</v>
      </c>
      <c r="C43" s="29">
        <v>18</v>
      </c>
      <c r="D43" s="29">
        <v>22</v>
      </c>
      <c r="E43" s="28">
        <v>23</v>
      </c>
      <c r="F43" s="28">
        <v>22</v>
      </c>
      <c r="G43" s="28">
        <v>20</v>
      </c>
      <c r="H43" s="28">
        <v>24</v>
      </c>
      <c r="I43" s="29">
        <v>21</v>
      </c>
      <c r="J43" s="30">
        <v>22</v>
      </c>
      <c r="K43" s="30">
        <v>30</v>
      </c>
      <c r="L43" s="31">
        <v>32</v>
      </c>
      <c r="M43">
        <v>29</v>
      </c>
      <c r="N43">
        <v>42</v>
      </c>
      <c r="O43">
        <f t="shared" si="0"/>
        <v>155</v>
      </c>
      <c r="P43">
        <f t="shared" si="1"/>
        <v>110</v>
      </c>
      <c r="Q43" s="43">
        <f t="shared" si="2"/>
        <v>0.40909090909090912</v>
      </c>
      <c r="S43" s="49">
        <f t="shared" si="3"/>
        <v>14.748560825919407</v>
      </c>
      <c r="T43" s="49">
        <f t="shared" si="4"/>
        <v>11.563731931668856</v>
      </c>
      <c r="U43" s="43">
        <f t="shared" si="5"/>
        <v>0.2754153168778033</v>
      </c>
      <c r="W43" s="44" t="s">
        <v>165</v>
      </c>
      <c r="X43">
        <v>19025</v>
      </c>
      <c r="Y43">
        <v>21019</v>
      </c>
      <c r="AB43" s="50">
        <f t="shared" si="6"/>
        <v>0.28061224489795916</v>
      </c>
      <c r="AC43" s="50">
        <f t="shared" si="7"/>
        <v>0.36470588235294116</v>
      </c>
      <c r="AD43" s="46" t="s">
        <v>77</v>
      </c>
      <c r="AE43">
        <v>392</v>
      </c>
      <c r="AF43">
        <v>425</v>
      </c>
    </row>
    <row r="44" spans="1:32" x14ac:dyDescent="0.35">
      <c r="A44" s="32" t="s">
        <v>78</v>
      </c>
      <c r="B44" s="26" t="s">
        <v>25</v>
      </c>
      <c r="C44" s="29">
        <v>16</v>
      </c>
      <c r="D44" s="29">
        <v>19</v>
      </c>
      <c r="E44" s="28">
        <v>27</v>
      </c>
      <c r="F44" s="28">
        <v>15</v>
      </c>
      <c r="G44" s="28">
        <v>20</v>
      </c>
      <c r="H44" s="28">
        <v>15</v>
      </c>
      <c r="I44" s="29">
        <v>16</v>
      </c>
      <c r="J44" s="30">
        <v>14</v>
      </c>
      <c r="K44" s="30">
        <v>18</v>
      </c>
      <c r="L44" s="31">
        <v>19</v>
      </c>
      <c r="M44">
        <v>24</v>
      </c>
      <c r="N44">
        <v>14</v>
      </c>
      <c r="O44">
        <f t="shared" si="0"/>
        <v>89</v>
      </c>
      <c r="P44">
        <f t="shared" si="1"/>
        <v>93</v>
      </c>
      <c r="Q44" s="43">
        <f t="shared" si="2"/>
        <v>-4.3010752688172046E-2</v>
      </c>
      <c r="S44" s="49">
        <f t="shared" si="3"/>
        <v>3.5041439455085932</v>
      </c>
      <c r="T44" s="49">
        <f t="shared" si="4"/>
        <v>4.3374842591297043</v>
      </c>
      <c r="U44" s="43">
        <f t="shared" si="5"/>
        <v>-0.19212526520806714</v>
      </c>
      <c r="W44" s="44" t="s">
        <v>166</v>
      </c>
      <c r="X44">
        <v>42882</v>
      </c>
      <c r="Y44">
        <v>50797</v>
      </c>
      <c r="AB44" s="50">
        <f t="shared" si="6"/>
        <v>0.49468085106382981</v>
      </c>
      <c r="AC44" s="50">
        <f t="shared" si="7"/>
        <v>0.55279503105590067</v>
      </c>
      <c r="AD44" s="46" t="s">
        <v>78</v>
      </c>
      <c r="AE44">
        <v>188</v>
      </c>
      <c r="AF44">
        <v>161</v>
      </c>
    </row>
    <row r="45" spans="1:32" x14ac:dyDescent="0.35">
      <c r="A45" s="32" t="s">
        <v>79</v>
      </c>
      <c r="B45" s="26" t="s">
        <v>25</v>
      </c>
      <c r="C45" s="29">
        <v>14</v>
      </c>
      <c r="D45" s="29">
        <v>22</v>
      </c>
      <c r="E45" s="28">
        <v>14</v>
      </c>
      <c r="F45" s="28">
        <v>14</v>
      </c>
      <c r="G45" s="28">
        <v>13</v>
      </c>
      <c r="H45" s="28">
        <v>6</v>
      </c>
      <c r="I45" s="29">
        <v>19</v>
      </c>
      <c r="J45" s="30">
        <v>12</v>
      </c>
      <c r="K45" s="30">
        <v>21</v>
      </c>
      <c r="L45" s="31">
        <v>22</v>
      </c>
      <c r="M45">
        <v>21</v>
      </c>
      <c r="N45">
        <v>21</v>
      </c>
      <c r="O45">
        <f t="shared" si="0"/>
        <v>97</v>
      </c>
      <c r="P45">
        <f t="shared" si="1"/>
        <v>66</v>
      </c>
      <c r="Q45" s="43">
        <f t="shared" si="2"/>
        <v>0.46969696969696972</v>
      </c>
      <c r="S45" s="49">
        <f t="shared" si="3"/>
        <v>24.144368388301181</v>
      </c>
      <c r="T45" s="49">
        <f t="shared" si="4"/>
        <v>15.267175572519085</v>
      </c>
      <c r="U45" s="43">
        <f t="shared" si="5"/>
        <v>0.58145612943372738</v>
      </c>
      <c r="W45" s="44" t="s">
        <v>167</v>
      </c>
      <c r="X45">
        <v>8646</v>
      </c>
      <c r="Y45">
        <v>8035</v>
      </c>
      <c r="AB45" s="50">
        <f t="shared" si="6"/>
        <v>0.31132075471698112</v>
      </c>
      <c r="AC45" s="50">
        <f t="shared" si="7"/>
        <v>0.34275618374558303</v>
      </c>
      <c r="AD45" s="46" t="s">
        <v>79</v>
      </c>
      <c r="AE45">
        <v>212</v>
      </c>
      <c r="AF45">
        <v>283</v>
      </c>
    </row>
    <row r="46" spans="1:32" x14ac:dyDescent="0.35">
      <c r="A46" s="32" t="s">
        <v>80</v>
      </c>
      <c r="B46" s="26" t="s">
        <v>25</v>
      </c>
      <c r="C46" s="29">
        <v>7</v>
      </c>
      <c r="D46" s="29">
        <v>8</v>
      </c>
      <c r="E46" s="28">
        <v>7</v>
      </c>
      <c r="F46" s="28">
        <v>10</v>
      </c>
      <c r="G46" s="28">
        <v>13</v>
      </c>
      <c r="H46" s="28">
        <v>9</v>
      </c>
      <c r="I46" s="29">
        <v>2</v>
      </c>
      <c r="J46" s="30">
        <v>9</v>
      </c>
      <c r="K46" s="30">
        <v>11</v>
      </c>
      <c r="L46" s="31">
        <v>5</v>
      </c>
      <c r="M46">
        <v>7</v>
      </c>
      <c r="N46">
        <v>6</v>
      </c>
      <c r="O46">
        <f t="shared" si="0"/>
        <v>38</v>
      </c>
      <c r="P46">
        <f t="shared" si="1"/>
        <v>41</v>
      </c>
      <c r="Q46" s="43">
        <f t="shared" si="2"/>
        <v>-7.3170731707317069E-2</v>
      </c>
      <c r="S46" s="49">
        <f t="shared" si="3"/>
        <v>1.9390723069857632</v>
      </c>
      <c r="T46" s="49">
        <f t="shared" si="4"/>
        <v>2.6795634272269786</v>
      </c>
      <c r="U46" s="43">
        <f t="shared" si="5"/>
        <v>-0.27634767392221554</v>
      </c>
      <c r="W46" s="44" t="s">
        <v>168</v>
      </c>
      <c r="X46">
        <v>30602</v>
      </c>
      <c r="Y46">
        <v>39194</v>
      </c>
      <c r="AB46" s="50">
        <f t="shared" si="6"/>
        <v>0.34453781512605042</v>
      </c>
      <c r="AC46" s="50">
        <f t="shared" si="7"/>
        <v>0.296875</v>
      </c>
      <c r="AD46" s="46" t="s">
        <v>80</v>
      </c>
      <c r="AE46">
        <v>119</v>
      </c>
      <c r="AF46">
        <v>128</v>
      </c>
    </row>
    <row r="47" spans="1:32" x14ac:dyDescent="0.35">
      <c r="A47" s="32" t="s">
        <v>81</v>
      </c>
      <c r="B47" s="26" t="s">
        <v>25</v>
      </c>
      <c r="C47" s="29">
        <v>19</v>
      </c>
      <c r="D47" s="29">
        <v>14</v>
      </c>
      <c r="E47" s="28">
        <v>16</v>
      </c>
      <c r="F47" s="28">
        <v>4</v>
      </c>
      <c r="G47" s="28">
        <v>11</v>
      </c>
      <c r="H47" s="28">
        <v>14</v>
      </c>
      <c r="I47" s="29">
        <v>21</v>
      </c>
      <c r="J47" s="30">
        <v>11</v>
      </c>
      <c r="K47" s="30">
        <v>19</v>
      </c>
      <c r="L47" s="31">
        <v>10</v>
      </c>
      <c r="M47">
        <v>16</v>
      </c>
      <c r="N47">
        <v>16</v>
      </c>
      <c r="O47">
        <f t="shared" si="0"/>
        <v>72</v>
      </c>
      <c r="P47">
        <f t="shared" si="1"/>
        <v>66</v>
      </c>
      <c r="Q47" s="43">
        <f t="shared" si="2"/>
        <v>9.0909090909090912E-2</v>
      </c>
      <c r="S47" s="49">
        <f t="shared" si="3"/>
        <v>18.919984233346472</v>
      </c>
      <c r="T47" s="49">
        <f t="shared" si="4"/>
        <v>16.11721611721612</v>
      </c>
      <c r="U47" s="43">
        <f t="shared" si="5"/>
        <v>0.17389902175081498</v>
      </c>
      <c r="W47" s="44" t="s">
        <v>171</v>
      </c>
      <c r="X47">
        <v>8190</v>
      </c>
      <c r="Y47">
        <v>7611</v>
      </c>
      <c r="AB47" s="50">
        <f t="shared" si="6"/>
        <v>0.24087591240875914</v>
      </c>
      <c r="AC47" s="50">
        <f t="shared" si="7"/>
        <v>0.26181818181818184</v>
      </c>
      <c r="AD47" s="46" t="s">
        <v>81</v>
      </c>
      <c r="AE47">
        <v>274</v>
      </c>
      <c r="AF47">
        <v>275</v>
      </c>
    </row>
    <row r="48" spans="1:32" x14ac:dyDescent="0.35">
      <c r="A48" s="32" t="s">
        <v>82</v>
      </c>
      <c r="B48" s="26" t="s">
        <v>25</v>
      </c>
      <c r="C48" s="29">
        <v>11</v>
      </c>
      <c r="D48" s="29">
        <v>8</v>
      </c>
      <c r="E48" s="28">
        <v>20</v>
      </c>
      <c r="F48" s="28">
        <v>10</v>
      </c>
      <c r="G48" s="28">
        <v>6</v>
      </c>
      <c r="H48" s="28">
        <v>6</v>
      </c>
      <c r="I48" s="29">
        <v>8</v>
      </c>
      <c r="J48" s="30">
        <v>6</v>
      </c>
      <c r="K48" s="30">
        <v>12</v>
      </c>
      <c r="L48" s="31">
        <v>10</v>
      </c>
      <c r="M48">
        <v>17</v>
      </c>
      <c r="N48">
        <v>15</v>
      </c>
      <c r="O48">
        <f t="shared" si="0"/>
        <v>60</v>
      </c>
      <c r="P48">
        <f t="shared" si="1"/>
        <v>50</v>
      </c>
      <c r="Q48" s="43">
        <f t="shared" si="2"/>
        <v>0.2</v>
      </c>
      <c r="S48" s="49">
        <f t="shared" si="3"/>
        <v>37.523452157598506</v>
      </c>
      <c r="T48" s="49">
        <f t="shared" si="4"/>
        <v>25.873221216041401</v>
      </c>
      <c r="U48" s="43">
        <f t="shared" si="5"/>
        <v>0.45028142589118203</v>
      </c>
      <c r="W48" s="44" t="s">
        <v>172</v>
      </c>
      <c r="X48">
        <v>3865</v>
      </c>
      <c r="Y48">
        <v>3198</v>
      </c>
      <c r="AB48" s="50">
        <f t="shared" si="6"/>
        <v>0.20408163265306123</v>
      </c>
      <c r="AC48" s="50">
        <f t="shared" si="7"/>
        <v>0.24896265560165975</v>
      </c>
      <c r="AD48" s="46" t="s">
        <v>82</v>
      </c>
      <c r="AE48">
        <v>245</v>
      </c>
      <c r="AF48">
        <v>241</v>
      </c>
    </row>
    <row r="49" spans="1:32" x14ac:dyDescent="0.35">
      <c r="A49" s="32" t="s">
        <v>83</v>
      </c>
      <c r="B49" s="26" t="s">
        <v>25</v>
      </c>
      <c r="C49" s="29">
        <v>7</v>
      </c>
      <c r="D49" s="29">
        <v>4</v>
      </c>
      <c r="E49" s="28">
        <v>5</v>
      </c>
      <c r="F49" s="28">
        <v>3</v>
      </c>
      <c r="G49" s="28">
        <v>5</v>
      </c>
      <c r="H49" s="28">
        <v>4</v>
      </c>
      <c r="I49" s="29">
        <v>3</v>
      </c>
      <c r="J49" s="30">
        <v>3</v>
      </c>
      <c r="K49" s="30">
        <v>1</v>
      </c>
      <c r="L49" s="31">
        <v>6</v>
      </c>
      <c r="M49">
        <v>3</v>
      </c>
      <c r="N49">
        <v>2</v>
      </c>
      <c r="O49">
        <f t="shared" si="0"/>
        <v>15</v>
      </c>
      <c r="P49">
        <f t="shared" si="1"/>
        <v>20</v>
      </c>
      <c r="Q49" s="43">
        <f t="shared" si="2"/>
        <v>-0.25</v>
      </c>
      <c r="S49" s="49">
        <f t="shared" si="3"/>
        <v>4.8622366288492707</v>
      </c>
      <c r="T49" s="49">
        <f t="shared" si="4"/>
        <v>7.4878322725570952</v>
      </c>
      <c r="U49" s="43">
        <f t="shared" si="5"/>
        <v>-0.35064829821717997</v>
      </c>
      <c r="W49" s="44" t="s">
        <v>174</v>
      </c>
      <c r="X49">
        <v>5342</v>
      </c>
      <c r="Y49">
        <v>6170</v>
      </c>
      <c r="AB49" s="50">
        <f t="shared" si="6"/>
        <v>0.15748031496062992</v>
      </c>
      <c r="AC49" s="50">
        <f t="shared" si="7"/>
        <v>0.14150943396226415</v>
      </c>
      <c r="AD49" s="46" t="s">
        <v>83</v>
      </c>
      <c r="AE49">
        <v>127</v>
      </c>
      <c r="AF49">
        <v>106</v>
      </c>
    </row>
    <row r="50" spans="1:32" x14ac:dyDescent="0.35">
      <c r="A50" s="32" t="s">
        <v>84</v>
      </c>
      <c r="B50" s="26" t="s">
        <v>25</v>
      </c>
      <c r="C50" s="29">
        <v>16</v>
      </c>
      <c r="D50" s="29">
        <v>17</v>
      </c>
      <c r="E50" s="28">
        <v>19</v>
      </c>
      <c r="F50" s="28">
        <v>9</v>
      </c>
      <c r="G50" s="28">
        <v>14</v>
      </c>
      <c r="H50" s="28">
        <v>13</v>
      </c>
      <c r="I50" s="29">
        <v>8</v>
      </c>
      <c r="J50" s="30">
        <v>7</v>
      </c>
      <c r="K50" s="30">
        <v>9</v>
      </c>
      <c r="L50" s="31">
        <v>9</v>
      </c>
      <c r="M50">
        <v>13</v>
      </c>
      <c r="N50">
        <v>8</v>
      </c>
      <c r="O50">
        <f t="shared" si="0"/>
        <v>46</v>
      </c>
      <c r="P50">
        <f t="shared" si="1"/>
        <v>63</v>
      </c>
      <c r="Q50" s="43">
        <f t="shared" si="2"/>
        <v>-0.26984126984126983</v>
      </c>
      <c r="S50" s="49">
        <f t="shared" si="3"/>
        <v>1.9985662459539897</v>
      </c>
      <c r="T50" s="49">
        <f t="shared" si="4"/>
        <v>3.5371399696816574</v>
      </c>
      <c r="U50" s="43">
        <f t="shared" si="5"/>
        <v>-0.43497677132243634</v>
      </c>
      <c r="W50" s="44" t="s">
        <v>175</v>
      </c>
      <c r="X50">
        <v>35622</v>
      </c>
      <c r="Y50">
        <v>46033</v>
      </c>
      <c r="AB50" s="50">
        <f t="shared" si="6"/>
        <v>0.39873417721518989</v>
      </c>
      <c r="AC50" s="50">
        <f t="shared" si="7"/>
        <v>0.42592592592592593</v>
      </c>
      <c r="AD50" s="46" t="s">
        <v>84</v>
      </c>
      <c r="AE50">
        <v>158</v>
      </c>
      <c r="AF50">
        <v>108</v>
      </c>
    </row>
    <row r="51" spans="1:32" x14ac:dyDescent="0.35">
      <c r="A51" s="34" t="s">
        <v>85</v>
      </c>
      <c r="B51" s="26" t="s">
        <v>25</v>
      </c>
      <c r="C51" s="35">
        <v>3</v>
      </c>
      <c r="D51" s="35">
        <v>6</v>
      </c>
      <c r="E51" s="28">
        <v>6</v>
      </c>
      <c r="F51" s="28">
        <v>2</v>
      </c>
      <c r="G51" s="28">
        <v>5</v>
      </c>
      <c r="H51" s="28">
        <v>3</v>
      </c>
      <c r="I51" s="29">
        <v>4</v>
      </c>
      <c r="J51" s="30">
        <v>4</v>
      </c>
      <c r="K51" s="30">
        <v>5</v>
      </c>
      <c r="L51" s="31">
        <v>4</v>
      </c>
      <c r="M51">
        <v>3</v>
      </c>
      <c r="N51">
        <v>6</v>
      </c>
      <c r="O51">
        <f t="shared" si="0"/>
        <v>22</v>
      </c>
      <c r="P51">
        <f t="shared" si="1"/>
        <v>20</v>
      </c>
      <c r="Q51" s="43">
        <f t="shared" si="2"/>
        <v>0.1</v>
      </c>
      <c r="S51" s="49">
        <f t="shared" si="3"/>
        <v>17.871649065800163</v>
      </c>
      <c r="T51" s="49">
        <f t="shared" si="4"/>
        <v>16.386726751331423</v>
      </c>
      <c r="U51" s="43">
        <f t="shared" si="5"/>
        <v>9.0617384240454846E-2</v>
      </c>
      <c r="W51" s="44" t="s">
        <v>176</v>
      </c>
      <c r="X51">
        <v>2441</v>
      </c>
      <c r="Y51">
        <v>2462</v>
      </c>
      <c r="AB51" s="50">
        <f t="shared" si="6"/>
        <v>0.145985401459854</v>
      </c>
      <c r="AC51" s="50">
        <f t="shared" si="7"/>
        <v>0.13496932515337423</v>
      </c>
      <c r="AD51" s="47" t="s">
        <v>180</v>
      </c>
      <c r="AE51">
        <v>137</v>
      </c>
      <c r="AF51">
        <v>163</v>
      </c>
    </row>
    <row r="52" spans="1:32" x14ac:dyDescent="0.35">
      <c r="A52" s="36" t="s">
        <v>86</v>
      </c>
      <c r="B52" s="37" t="s">
        <v>31</v>
      </c>
      <c r="C52" s="29">
        <v>2</v>
      </c>
      <c r="D52" s="29">
        <v>2</v>
      </c>
      <c r="E52" s="38">
        <v>1</v>
      </c>
      <c r="F52" s="38">
        <v>0</v>
      </c>
      <c r="G52" s="38">
        <v>1</v>
      </c>
      <c r="H52" s="38">
        <v>1</v>
      </c>
      <c r="I52" s="29">
        <v>2</v>
      </c>
      <c r="J52" s="30">
        <v>2</v>
      </c>
      <c r="K52" s="30">
        <v>3</v>
      </c>
      <c r="L52" s="31">
        <v>1</v>
      </c>
      <c r="M52">
        <v>2</v>
      </c>
      <c r="N52">
        <v>3</v>
      </c>
      <c r="O52">
        <f t="shared" si="0"/>
        <v>11</v>
      </c>
      <c r="P52">
        <f t="shared" si="1"/>
        <v>5</v>
      </c>
      <c r="Q52" s="43">
        <f t="shared" si="2"/>
        <v>1.2</v>
      </c>
      <c r="S52" s="49">
        <f t="shared" si="3"/>
        <v>4.435483870967742</v>
      </c>
      <c r="T52" s="49">
        <f t="shared" si="4"/>
        <v>2.222716159146477</v>
      </c>
      <c r="U52" s="43">
        <f t="shared" si="5"/>
        <v>0.99552419354838706</v>
      </c>
      <c r="W52" s="44" t="s">
        <v>108</v>
      </c>
      <c r="X52">
        <v>4499</v>
      </c>
      <c r="Y52">
        <v>4960</v>
      </c>
      <c r="AB52" s="50">
        <f t="shared" si="6"/>
        <v>0.20833333333333334</v>
      </c>
      <c r="AC52" s="50">
        <f t="shared" si="7"/>
        <v>0.37931034482758619</v>
      </c>
      <c r="AD52" s="48" t="s">
        <v>181</v>
      </c>
      <c r="AE52">
        <v>24</v>
      </c>
      <c r="AF52">
        <v>29</v>
      </c>
    </row>
    <row r="53" spans="1:32" x14ac:dyDescent="0.35">
      <c r="A53" s="36" t="s">
        <v>87</v>
      </c>
      <c r="B53" s="37" t="s">
        <v>31</v>
      </c>
      <c r="C53" s="29">
        <v>4</v>
      </c>
      <c r="D53" s="29">
        <v>3</v>
      </c>
      <c r="E53" s="38">
        <v>9</v>
      </c>
      <c r="F53" s="38">
        <v>2</v>
      </c>
      <c r="G53" s="38">
        <v>4</v>
      </c>
      <c r="H53" s="38">
        <v>3</v>
      </c>
      <c r="I53" s="29">
        <v>4</v>
      </c>
      <c r="J53" s="30">
        <v>7</v>
      </c>
      <c r="K53" s="30">
        <v>5</v>
      </c>
      <c r="L53" s="31">
        <v>9</v>
      </c>
      <c r="M53">
        <v>8</v>
      </c>
      <c r="N53">
        <v>8</v>
      </c>
      <c r="O53">
        <f t="shared" si="0"/>
        <v>37</v>
      </c>
      <c r="P53">
        <f t="shared" si="1"/>
        <v>22</v>
      </c>
      <c r="Q53" s="43">
        <f t="shared" si="2"/>
        <v>0.68181818181818177</v>
      </c>
      <c r="S53" s="49">
        <f t="shared" si="3"/>
        <v>14.385692068429238</v>
      </c>
      <c r="T53" s="49">
        <f t="shared" si="4"/>
        <v>11.046949535525984</v>
      </c>
      <c r="U53" s="43">
        <f t="shared" si="5"/>
        <v>0.30223207973985594</v>
      </c>
      <c r="W53" s="44" t="s">
        <v>110</v>
      </c>
      <c r="X53">
        <v>3983</v>
      </c>
      <c r="Y53">
        <v>5144</v>
      </c>
      <c r="AB53" s="50">
        <f t="shared" si="6"/>
        <v>0.27160493827160492</v>
      </c>
      <c r="AC53" s="50">
        <f t="shared" si="7"/>
        <v>0.40659340659340659</v>
      </c>
      <c r="AD53" s="48" t="s">
        <v>182</v>
      </c>
      <c r="AE53">
        <v>81</v>
      </c>
      <c r="AF53">
        <v>91</v>
      </c>
    </row>
    <row r="54" spans="1:32" x14ac:dyDescent="0.35">
      <c r="A54" s="36" t="s">
        <v>88</v>
      </c>
      <c r="B54" s="37" t="s">
        <v>31</v>
      </c>
      <c r="C54" s="29">
        <v>7</v>
      </c>
      <c r="D54" s="29">
        <v>5</v>
      </c>
      <c r="E54" s="38">
        <v>3</v>
      </c>
      <c r="F54" s="38">
        <v>5</v>
      </c>
      <c r="G54" s="38">
        <v>5</v>
      </c>
      <c r="H54" s="38">
        <v>8</v>
      </c>
      <c r="I54" s="29">
        <v>7</v>
      </c>
      <c r="J54" s="30">
        <v>10</v>
      </c>
      <c r="K54" s="30">
        <v>10</v>
      </c>
      <c r="L54" s="31">
        <v>10</v>
      </c>
      <c r="M54">
        <v>8</v>
      </c>
      <c r="N54">
        <v>12</v>
      </c>
      <c r="O54">
        <f t="shared" si="0"/>
        <v>50</v>
      </c>
      <c r="P54">
        <f t="shared" si="1"/>
        <v>28</v>
      </c>
      <c r="Q54" s="43">
        <f t="shared" si="2"/>
        <v>0.7857142857142857</v>
      </c>
      <c r="S54" s="49">
        <f t="shared" si="3"/>
        <v>28.960324355632782</v>
      </c>
      <c r="T54" s="49">
        <f t="shared" si="4"/>
        <v>14.410705095213586</v>
      </c>
      <c r="U54" s="43">
        <f t="shared" si="5"/>
        <v>1.009639650821232</v>
      </c>
      <c r="W54" s="44" t="s">
        <v>115</v>
      </c>
      <c r="X54">
        <v>3886</v>
      </c>
      <c r="Y54">
        <v>3453</v>
      </c>
      <c r="AB54" s="50">
        <f t="shared" si="6"/>
        <v>0.19047619047619047</v>
      </c>
      <c r="AC54" s="50">
        <f t="shared" si="7"/>
        <v>0.26315789473684209</v>
      </c>
      <c r="AD54" s="48" t="s">
        <v>183</v>
      </c>
      <c r="AE54">
        <v>147</v>
      </c>
      <c r="AF54">
        <v>190</v>
      </c>
    </row>
    <row r="55" spans="1:32" x14ac:dyDescent="0.35">
      <c r="A55" s="36" t="s">
        <v>89</v>
      </c>
      <c r="B55" s="37" t="s">
        <v>31</v>
      </c>
      <c r="C55" s="29">
        <v>0</v>
      </c>
      <c r="D55" s="29">
        <v>0</v>
      </c>
      <c r="E55" s="38"/>
      <c r="F55" s="39"/>
      <c r="G55" s="39"/>
      <c r="H55" s="39"/>
      <c r="I55" s="29">
        <v>1</v>
      </c>
      <c r="J55" s="30">
        <v>1</v>
      </c>
      <c r="K55" s="30">
        <v>0</v>
      </c>
      <c r="L55" s="31">
        <v>2</v>
      </c>
      <c r="M55">
        <v>0</v>
      </c>
      <c r="N55">
        <v>0</v>
      </c>
      <c r="O55">
        <f t="shared" si="0"/>
        <v>3</v>
      </c>
      <c r="P55">
        <f t="shared" si="1"/>
        <v>1</v>
      </c>
      <c r="Q55" s="43">
        <f>(O55-P55)/P55</f>
        <v>2</v>
      </c>
      <c r="S55" s="49">
        <f t="shared" si="3"/>
        <v>1.7167381974248925</v>
      </c>
      <c r="T55" s="49">
        <f t="shared" si="4"/>
        <v>0.59772863120143449</v>
      </c>
      <c r="U55" s="43">
        <f t="shared" si="5"/>
        <v>1.8721030042918454</v>
      </c>
      <c r="W55" s="44" t="s">
        <v>116</v>
      </c>
      <c r="X55">
        <v>3346</v>
      </c>
      <c r="Y55">
        <v>3495</v>
      </c>
      <c r="AB55" s="50">
        <f t="shared" si="6"/>
        <v>0.25</v>
      </c>
      <c r="AC55" s="50">
        <f t="shared" si="7"/>
        <v>0.3</v>
      </c>
      <c r="AD55" s="48" t="s">
        <v>184</v>
      </c>
      <c r="AE55">
        <v>4</v>
      </c>
      <c r="AF55">
        <v>10</v>
      </c>
    </row>
    <row r="56" spans="1:32" x14ac:dyDescent="0.35">
      <c r="A56" s="36" t="s">
        <v>90</v>
      </c>
      <c r="B56" s="37" t="s">
        <v>31</v>
      </c>
      <c r="C56" s="29">
        <v>0</v>
      </c>
      <c r="D56" s="29">
        <v>0</v>
      </c>
      <c r="E56" s="38">
        <v>1</v>
      </c>
      <c r="F56" s="38">
        <v>0</v>
      </c>
      <c r="G56" s="38">
        <v>1</v>
      </c>
      <c r="H56" s="38">
        <v>0</v>
      </c>
      <c r="I56" s="29">
        <v>4</v>
      </c>
      <c r="J56" s="30">
        <v>0</v>
      </c>
      <c r="K56" s="30">
        <v>0</v>
      </c>
      <c r="L56" s="31">
        <v>0</v>
      </c>
      <c r="M56">
        <v>1</v>
      </c>
      <c r="N56">
        <v>3</v>
      </c>
      <c r="O56">
        <f t="shared" si="0"/>
        <v>4</v>
      </c>
      <c r="P56">
        <f t="shared" si="1"/>
        <v>6</v>
      </c>
      <c r="Q56" s="43">
        <f t="shared" si="2"/>
        <v>-0.33333333333333331</v>
      </c>
      <c r="S56" s="49">
        <f t="shared" si="3"/>
        <v>1.2315270935960589</v>
      </c>
      <c r="T56" s="49">
        <f t="shared" si="4"/>
        <v>2.61039808570807</v>
      </c>
      <c r="U56" s="43">
        <f t="shared" si="5"/>
        <v>-0.52822249589490966</v>
      </c>
      <c r="W56" s="44" t="s">
        <v>118</v>
      </c>
      <c r="X56">
        <v>4597</v>
      </c>
      <c r="Y56">
        <v>6496</v>
      </c>
      <c r="AB56" s="50">
        <f t="shared" si="6"/>
        <v>0.42857142857142855</v>
      </c>
      <c r="AC56" s="50">
        <f t="shared" si="7"/>
        <v>0.36363636363636365</v>
      </c>
      <c r="AD56" s="48" t="s">
        <v>185</v>
      </c>
      <c r="AE56">
        <v>14</v>
      </c>
      <c r="AF56">
        <v>11</v>
      </c>
    </row>
    <row r="57" spans="1:32" x14ac:dyDescent="0.35">
      <c r="A57" s="36" t="s">
        <v>91</v>
      </c>
      <c r="B57" s="37" t="s">
        <v>31</v>
      </c>
      <c r="C57" s="29">
        <v>0</v>
      </c>
      <c r="D57" s="29">
        <v>0</v>
      </c>
      <c r="E57" s="39"/>
      <c r="F57" s="39"/>
      <c r="G57" s="39"/>
      <c r="H57" s="39"/>
      <c r="I57" s="29">
        <v>0</v>
      </c>
      <c r="J57" s="30">
        <v>1</v>
      </c>
      <c r="K57" s="30">
        <v>0</v>
      </c>
      <c r="L57" s="31">
        <v>0</v>
      </c>
      <c r="M57">
        <v>0</v>
      </c>
      <c r="N57">
        <v>0</v>
      </c>
      <c r="O57">
        <f t="shared" si="0"/>
        <v>1</v>
      </c>
      <c r="P57">
        <f t="shared" si="1"/>
        <v>0</v>
      </c>
      <c r="Q57" s="43">
        <v>0</v>
      </c>
      <c r="S57" s="49">
        <f t="shared" si="3"/>
        <v>0.41245617653124356</v>
      </c>
      <c r="T57" s="49">
        <f t="shared" si="4"/>
        <v>0</v>
      </c>
      <c r="U57" s="43" t="e">
        <f>(S57-T57)/T57</f>
        <v>#DIV/0!</v>
      </c>
      <c r="W57" s="44" t="s">
        <v>119</v>
      </c>
      <c r="X57">
        <v>4216</v>
      </c>
      <c r="Y57">
        <v>4849</v>
      </c>
      <c r="AB57" s="50">
        <f t="shared" si="6"/>
        <v>0</v>
      </c>
      <c r="AC57" s="50">
        <f t="shared" si="7"/>
        <v>0.5</v>
      </c>
      <c r="AD57" s="48" t="s">
        <v>186</v>
      </c>
      <c r="AE57">
        <v>1</v>
      </c>
      <c r="AF57">
        <v>2</v>
      </c>
    </row>
    <row r="58" spans="1:32" x14ac:dyDescent="0.35">
      <c r="A58" s="36" t="s">
        <v>92</v>
      </c>
      <c r="B58" s="37" t="s">
        <v>31</v>
      </c>
      <c r="C58" s="29">
        <v>8</v>
      </c>
      <c r="D58" s="29">
        <v>5</v>
      </c>
      <c r="E58" s="38">
        <v>8</v>
      </c>
      <c r="F58" s="38">
        <v>3</v>
      </c>
      <c r="G58" s="38">
        <v>8</v>
      </c>
      <c r="H58" s="38">
        <v>7</v>
      </c>
      <c r="I58" s="29">
        <v>5</v>
      </c>
      <c r="J58" s="30">
        <v>2</v>
      </c>
      <c r="K58" s="30">
        <v>4</v>
      </c>
      <c r="L58" s="31">
        <v>3</v>
      </c>
      <c r="M58">
        <v>10</v>
      </c>
      <c r="N58">
        <v>2</v>
      </c>
      <c r="O58">
        <f t="shared" si="0"/>
        <v>21</v>
      </c>
      <c r="P58">
        <f t="shared" si="1"/>
        <v>31</v>
      </c>
      <c r="Q58" s="43">
        <f t="shared" si="2"/>
        <v>-0.32258064516129031</v>
      </c>
      <c r="S58" s="49">
        <f t="shared" si="3"/>
        <v>10.206561360874849</v>
      </c>
      <c r="T58" s="49">
        <f t="shared" si="4"/>
        <v>21.327829377364985</v>
      </c>
      <c r="U58" s="43">
        <f t="shared" si="5"/>
        <v>-0.52144396974091645</v>
      </c>
      <c r="W58" s="44" t="s">
        <v>120</v>
      </c>
      <c r="X58">
        <v>2907</v>
      </c>
      <c r="Y58">
        <v>4115</v>
      </c>
      <c r="AB58" s="50">
        <f t="shared" si="6"/>
        <v>0.25833333333333336</v>
      </c>
      <c r="AC58" s="50">
        <f t="shared" si="7"/>
        <v>0.22105263157894736</v>
      </c>
      <c r="AD58" s="48" t="s">
        <v>187</v>
      </c>
      <c r="AE58">
        <v>120</v>
      </c>
      <c r="AF58">
        <v>95</v>
      </c>
    </row>
    <row r="59" spans="1:32" x14ac:dyDescent="0.35">
      <c r="A59" s="36" t="s">
        <v>93</v>
      </c>
      <c r="B59" s="37" t="s">
        <v>31</v>
      </c>
      <c r="C59" s="29">
        <v>5</v>
      </c>
      <c r="D59" s="29">
        <v>2</v>
      </c>
      <c r="E59" s="38">
        <v>4</v>
      </c>
      <c r="F59" s="38">
        <v>5</v>
      </c>
      <c r="G59" s="38">
        <v>7</v>
      </c>
      <c r="H59" s="38">
        <v>1</v>
      </c>
      <c r="I59" s="29">
        <v>3</v>
      </c>
      <c r="J59" s="30">
        <v>0</v>
      </c>
      <c r="K59" s="30">
        <v>5</v>
      </c>
      <c r="L59" s="31">
        <v>3</v>
      </c>
      <c r="M59">
        <v>7</v>
      </c>
      <c r="N59">
        <v>1</v>
      </c>
      <c r="O59">
        <f t="shared" si="0"/>
        <v>16</v>
      </c>
      <c r="P59">
        <f t="shared" si="1"/>
        <v>20</v>
      </c>
      <c r="Q59" s="43">
        <f t="shared" si="2"/>
        <v>-0.2</v>
      </c>
      <c r="S59" s="49">
        <f t="shared" si="3"/>
        <v>14.272970561998216</v>
      </c>
      <c r="T59" s="49">
        <f t="shared" si="4"/>
        <v>17.977528089887642</v>
      </c>
      <c r="U59" s="43">
        <f t="shared" si="5"/>
        <v>-0.20606601248884929</v>
      </c>
      <c r="W59" s="44" t="s">
        <v>122</v>
      </c>
      <c r="X59">
        <v>2225</v>
      </c>
      <c r="Y59">
        <v>2242</v>
      </c>
      <c r="AB59" s="50">
        <f t="shared" si="6"/>
        <v>0.16260162601626016</v>
      </c>
      <c r="AC59" s="50">
        <f t="shared" si="7"/>
        <v>0.11594202898550725</v>
      </c>
      <c r="AD59" s="48" t="s">
        <v>188</v>
      </c>
      <c r="AE59">
        <v>123</v>
      </c>
      <c r="AF59">
        <v>138</v>
      </c>
    </row>
    <row r="60" spans="1:32" x14ac:dyDescent="0.35">
      <c r="A60" s="36" t="s">
        <v>94</v>
      </c>
      <c r="B60" s="37" t="s">
        <v>31</v>
      </c>
      <c r="C60" s="29">
        <v>1</v>
      </c>
      <c r="D60" s="29">
        <v>0</v>
      </c>
      <c r="E60" s="39"/>
      <c r="F60" s="39"/>
      <c r="G60" s="39"/>
      <c r="H60" s="39"/>
      <c r="I60" s="29">
        <v>1</v>
      </c>
      <c r="J60" s="30">
        <v>1</v>
      </c>
      <c r="K60" s="30">
        <v>0</v>
      </c>
      <c r="L60" s="31">
        <v>1</v>
      </c>
      <c r="M60">
        <v>0</v>
      </c>
      <c r="N60">
        <v>0</v>
      </c>
      <c r="O60">
        <f t="shared" si="0"/>
        <v>2</v>
      </c>
      <c r="P60">
        <f t="shared" si="1"/>
        <v>1</v>
      </c>
      <c r="Q60" s="43">
        <v>0</v>
      </c>
      <c r="S60" s="49">
        <f t="shared" si="3"/>
        <v>2.7529249827942186</v>
      </c>
      <c r="T60" s="49">
        <f t="shared" si="4"/>
        <v>1.8315018315018314</v>
      </c>
      <c r="U60" s="43">
        <f t="shared" si="5"/>
        <v>0.50309704060564342</v>
      </c>
      <c r="W60" s="44" t="s">
        <v>128</v>
      </c>
      <c r="X60">
        <v>1092</v>
      </c>
      <c r="Y60">
        <v>1453</v>
      </c>
      <c r="AB60" s="50">
        <f t="shared" si="6"/>
        <v>0.33333333333333331</v>
      </c>
      <c r="AC60" s="50">
        <f t="shared" si="7"/>
        <v>0.22222222222222221</v>
      </c>
      <c r="AD60" s="48" t="s">
        <v>189</v>
      </c>
      <c r="AE60">
        <v>3</v>
      </c>
      <c r="AF60">
        <v>9</v>
      </c>
    </row>
    <row r="61" spans="1:32" x14ac:dyDescent="0.35">
      <c r="A61" s="36" t="s">
        <v>95</v>
      </c>
      <c r="B61" s="37" t="s">
        <v>31</v>
      </c>
      <c r="C61" s="29">
        <v>4</v>
      </c>
      <c r="D61" s="29">
        <v>1</v>
      </c>
      <c r="E61" s="38">
        <v>2</v>
      </c>
      <c r="F61" s="38">
        <v>1</v>
      </c>
      <c r="G61" s="38">
        <v>2</v>
      </c>
      <c r="H61" s="38">
        <v>4</v>
      </c>
      <c r="I61" s="29">
        <v>1</v>
      </c>
      <c r="J61" s="30">
        <v>2</v>
      </c>
      <c r="K61" s="30">
        <v>1</v>
      </c>
      <c r="L61" s="31">
        <v>2</v>
      </c>
      <c r="M61">
        <v>1</v>
      </c>
      <c r="N61">
        <v>2</v>
      </c>
      <c r="O61">
        <f t="shared" si="0"/>
        <v>8</v>
      </c>
      <c r="P61">
        <f t="shared" si="1"/>
        <v>10</v>
      </c>
      <c r="Q61" s="43">
        <f t="shared" si="2"/>
        <v>-0.2</v>
      </c>
      <c r="S61" s="49">
        <f t="shared" si="3"/>
        <v>2.9112081513828243</v>
      </c>
      <c r="T61" s="49">
        <f t="shared" si="4"/>
        <v>4.4169611307420498</v>
      </c>
      <c r="U61" s="43">
        <f t="shared" si="5"/>
        <v>-0.34090247452692862</v>
      </c>
      <c r="W61" s="44" t="s">
        <v>132</v>
      </c>
      <c r="X61">
        <v>4528</v>
      </c>
      <c r="Y61">
        <v>5496</v>
      </c>
      <c r="AB61" s="50">
        <f t="shared" si="6"/>
        <v>0.30303030303030304</v>
      </c>
      <c r="AC61" s="50">
        <f t="shared" si="7"/>
        <v>0.33333333333333331</v>
      </c>
      <c r="AD61" s="48" t="s">
        <v>190</v>
      </c>
      <c r="AE61">
        <v>33</v>
      </c>
      <c r="AF61">
        <v>24</v>
      </c>
    </row>
    <row r="62" spans="1:32" x14ac:dyDescent="0.35">
      <c r="A62" s="36" t="s">
        <v>96</v>
      </c>
      <c r="B62" s="37" t="s">
        <v>31</v>
      </c>
      <c r="C62" s="29">
        <v>0</v>
      </c>
      <c r="D62" s="29">
        <v>0</v>
      </c>
      <c r="E62" s="38">
        <v>0</v>
      </c>
      <c r="F62" s="38">
        <v>0</v>
      </c>
      <c r="G62" s="38">
        <v>2</v>
      </c>
      <c r="H62" s="38">
        <v>1</v>
      </c>
      <c r="I62" s="29">
        <v>0</v>
      </c>
      <c r="J62" s="30">
        <v>1</v>
      </c>
      <c r="K62" s="30">
        <v>0</v>
      </c>
      <c r="L62" s="31">
        <v>0</v>
      </c>
      <c r="M62">
        <v>1</v>
      </c>
      <c r="N62">
        <v>2</v>
      </c>
      <c r="O62">
        <f t="shared" si="0"/>
        <v>4</v>
      </c>
      <c r="P62">
        <f t="shared" si="1"/>
        <v>3</v>
      </c>
      <c r="Q62" s="43">
        <f t="shared" si="2"/>
        <v>0.33333333333333331</v>
      </c>
      <c r="S62" s="49">
        <f t="shared" si="3"/>
        <v>2.530844669408415</v>
      </c>
      <c r="T62" s="49">
        <f t="shared" si="4"/>
        <v>2.3594180102241449</v>
      </c>
      <c r="U62" s="43">
        <f t="shared" si="5"/>
        <v>7.2656332384266484E-2</v>
      </c>
      <c r="W62" s="44" t="s">
        <v>133</v>
      </c>
      <c r="X62">
        <v>2543</v>
      </c>
      <c r="Y62">
        <v>3161</v>
      </c>
      <c r="AB62" s="50">
        <f t="shared" si="6"/>
        <v>0.12</v>
      </c>
      <c r="AC62" s="50">
        <f t="shared" si="7"/>
        <v>0.16</v>
      </c>
      <c r="AD62" s="48" t="s">
        <v>191</v>
      </c>
      <c r="AE62">
        <v>25</v>
      </c>
      <c r="AF62">
        <v>25</v>
      </c>
    </row>
    <row r="63" spans="1:32" x14ac:dyDescent="0.35">
      <c r="A63" s="32" t="s">
        <v>97</v>
      </c>
      <c r="B63" s="40" t="s">
        <v>31</v>
      </c>
      <c r="C63" s="29">
        <v>15</v>
      </c>
      <c r="D63" s="29">
        <v>12</v>
      </c>
      <c r="E63" s="28">
        <v>14</v>
      </c>
      <c r="F63" s="28">
        <v>7</v>
      </c>
      <c r="G63" s="28">
        <v>5</v>
      </c>
      <c r="H63" s="28">
        <v>12</v>
      </c>
      <c r="I63" s="29">
        <v>9</v>
      </c>
      <c r="J63" s="30">
        <v>3</v>
      </c>
      <c r="K63" s="30">
        <v>6</v>
      </c>
      <c r="L63" s="31">
        <v>12</v>
      </c>
      <c r="M63">
        <v>13</v>
      </c>
      <c r="N63">
        <v>7</v>
      </c>
      <c r="O63">
        <f t="shared" si="0"/>
        <v>41</v>
      </c>
      <c r="P63">
        <f t="shared" si="1"/>
        <v>47</v>
      </c>
      <c r="Q63" s="43">
        <f t="shared" si="2"/>
        <v>-0.1276595744680851</v>
      </c>
      <c r="S63" s="49">
        <f t="shared" si="3"/>
        <v>5.58126871766948</v>
      </c>
      <c r="T63" s="49">
        <f t="shared" si="4"/>
        <v>6.0602153310553799</v>
      </c>
      <c r="U63" s="43">
        <f t="shared" si="5"/>
        <v>-7.9031286385411639E-2</v>
      </c>
      <c r="W63" s="44" t="s">
        <v>173</v>
      </c>
      <c r="X63">
        <v>15511</v>
      </c>
      <c r="Y63">
        <v>14692</v>
      </c>
      <c r="AB63" s="50">
        <f t="shared" si="6"/>
        <v>0.4563106796116505</v>
      </c>
      <c r="AC63" s="50">
        <f t="shared" si="7"/>
        <v>0.40196078431372551</v>
      </c>
      <c r="AD63" s="46" t="s">
        <v>97</v>
      </c>
      <c r="AE63">
        <v>103</v>
      </c>
      <c r="AF63">
        <v>102</v>
      </c>
    </row>
    <row r="64" spans="1:32" x14ac:dyDescent="0.35">
      <c r="A64" s="36" t="s">
        <v>98</v>
      </c>
      <c r="B64" s="37" t="s">
        <v>31</v>
      </c>
      <c r="C64" s="29">
        <v>0</v>
      </c>
      <c r="D64" s="29">
        <v>2</v>
      </c>
      <c r="E64" s="38">
        <v>2</v>
      </c>
      <c r="F64" s="38">
        <v>1</v>
      </c>
      <c r="G64" s="38">
        <v>4</v>
      </c>
      <c r="H64" s="38">
        <v>4</v>
      </c>
      <c r="I64" s="29">
        <v>4</v>
      </c>
      <c r="J64" s="30">
        <v>2</v>
      </c>
      <c r="K64" s="30">
        <v>2</v>
      </c>
      <c r="L64" s="31">
        <v>3</v>
      </c>
      <c r="M64">
        <v>3</v>
      </c>
      <c r="N64">
        <v>5</v>
      </c>
      <c r="O64">
        <f t="shared" si="0"/>
        <v>15</v>
      </c>
      <c r="P64">
        <f t="shared" si="1"/>
        <v>15</v>
      </c>
      <c r="Q64" s="43">
        <f t="shared" si="2"/>
        <v>0</v>
      </c>
      <c r="S64" s="49">
        <f t="shared" si="3"/>
        <v>2.2450048641772056</v>
      </c>
      <c r="T64" s="49">
        <f t="shared" si="4"/>
        <v>2.4964633435965711</v>
      </c>
      <c r="U64" s="43">
        <f t="shared" si="5"/>
        <v>-0.10072588490608386</v>
      </c>
      <c r="W64" s="44" t="s">
        <v>144</v>
      </c>
      <c r="X64">
        <v>12017</v>
      </c>
      <c r="Y64">
        <v>13363</v>
      </c>
      <c r="AB64" s="50">
        <f t="shared" si="6"/>
        <v>0.25</v>
      </c>
      <c r="AC64" s="50">
        <f t="shared" si="7"/>
        <v>0.36585365853658536</v>
      </c>
      <c r="AD64" s="48" t="s">
        <v>192</v>
      </c>
      <c r="AE64">
        <v>60</v>
      </c>
      <c r="AF64">
        <v>41</v>
      </c>
    </row>
    <row r="65" spans="1:32" x14ac:dyDescent="0.35">
      <c r="A65" s="36" t="s">
        <v>99</v>
      </c>
      <c r="B65" s="37" t="s">
        <v>31</v>
      </c>
      <c r="C65" s="29">
        <v>4</v>
      </c>
      <c r="D65" s="29">
        <v>0</v>
      </c>
      <c r="E65" s="39"/>
      <c r="F65" s="39"/>
      <c r="G65" s="39"/>
      <c r="H65" s="39"/>
      <c r="I65" s="29">
        <v>2</v>
      </c>
      <c r="J65" s="30">
        <v>0</v>
      </c>
      <c r="K65" s="30">
        <v>3</v>
      </c>
      <c r="L65" s="31">
        <v>0</v>
      </c>
      <c r="M65">
        <v>0</v>
      </c>
      <c r="N65">
        <v>0</v>
      </c>
      <c r="O65">
        <f t="shared" si="0"/>
        <v>3</v>
      </c>
      <c r="P65">
        <f t="shared" si="1"/>
        <v>2</v>
      </c>
      <c r="Q65" s="43">
        <v>0</v>
      </c>
      <c r="S65" s="49">
        <f t="shared" si="3"/>
        <v>2.3603461841070024</v>
      </c>
      <c r="T65" s="49">
        <f t="shared" si="4"/>
        <v>1.9212295869356388</v>
      </c>
      <c r="U65" s="43">
        <f t="shared" si="5"/>
        <v>0.22856018882769472</v>
      </c>
      <c r="W65" s="44" t="s">
        <v>150</v>
      </c>
      <c r="X65">
        <v>2082</v>
      </c>
      <c r="Y65">
        <v>2542</v>
      </c>
      <c r="AB65" s="50">
        <f t="shared" si="6"/>
        <v>0.2</v>
      </c>
      <c r="AC65" s="50">
        <f t="shared" si="7"/>
        <v>0.27272727272727271</v>
      </c>
      <c r="AD65" s="48" t="s">
        <v>193</v>
      </c>
      <c r="AE65">
        <v>10</v>
      </c>
      <c r="AF65">
        <v>11</v>
      </c>
    </row>
    <row r="66" spans="1:32" x14ac:dyDescent="0.35">
      <c r="A66" s="32" t="s">
        <v>100</v>
      </c>
      <c r="B66" s="40" t="s">
        <v>31</v>
      </c>
      <c r="C66" s="29">
        <v>11</v>
      </c>
      <c r="D66" s="29">
        <v>0</v>
      </c>
      <c r="E66" s="28">
        <v>10</v>
      </c>
      <c r="F66" s="28">
        <v>13</v>
      </c>
      <c r="G66" s="28">
        <v>15</v>
      </c>
      <c r="H66" s="28">
        <v>1</v>
      </c>
      <c r="I66" s="29">
        <v>10</v>
      </c>
      <c r="J66" s="30">
        <v>8</v>
      </c>
      <c r="K66" s="30">
        <v>14</v>
      </c>
      <c r="L66" s="31">
        <v>19</v>
      </c>
      <c r="M66">
        <v>13</v>
      </c>
      <c r="N66">
        <v>14</v>
      </c>
      <c r="O66">
        <f t="shared" si="0"/>
        <v>68</v>
      </c>
      <c r="P66">
        <f t="shared" si="1"/>
        <v>49</v>
      </c>
      <c r="Q66" s="43">
        <f t="shared" si="2"/>
        <v>0.38775510204081631</v>
      </c>
      <c r="S66" s="49">
        <f t="shared" si="3"/>
        <v>16.815034619188921</v>
      </c>
      <c r="T66" s="49">
        <f t="shared" si="4"/>
        <v>12.635379061371841</v>
      </c>
      <c r="U66" s="43">
        <f t="shared" si="5"/>
        <v>0.33078988271866605</v>
      </c>
      <c r="W66" s="44" t="s">
        <v>152</v>
      </c>
      <c r="X66">
        <v>7756</v>
      </c>
      <c r="Y66">
        <v>8088</v>
      </c>
      <c r="AB66" s="50">
        <f t="shared" si="6"/>
        <v>0.26630434782608697</v>
      </c>
      <c r="AC66" s="50">
        <f t="shared" si="7"/>
        <v>0.28691983122362869</v>
      </c>
      <c r="AD66" s="46" t="s">
        <v>100</v>
      </c>
      <c r="AE66">
        <v>184</v>
      </c>
      <c r="AF66">
        <v>237</v>
      </c>
    </row>
    <row r="67" spans="1:32" x14ac:dyDescent="0.35">
      <c r="A67" s="36" t="s">
        <v>101</v>
      </c>
      <c r="B67" s="37" t="s">
        <v>31</v>
      </c>
      <c r="C67" s="29">
        <v>4</v>
      </c>
      <c r="D67" s="29">
        <v>5</v>
      </c>
      <c r="E67" s="38">
        <v>7</v>
      </c>
      <c r="F67" s="38">
        <v>8</v>
      </c>
      <c r="G67" s="38">
        <v>4</v>
      </c>
      <c r="H67" s="38">
        <v>6</v>
      </c>
      <c r="I67" s="29">
        <v>2</v>
      </c>
      <c r="J67" s="30">
        <v>3</v>
      </c>
      <c r="K67" s="30">
        <v>4</v>
      </c>
      <c r="L67" s="31">
        <v>4</v>
      </c>
      <c r="M67">
        <v>6</v>
      </c>
      <c r="N67">
        <v>6</v>
      </c>
      <c r="O67">
        <f t="shared" ref="O67:O70" si="8">SUM(J67:N67)</f>
        <v>23</v>
      </c>
      <c r="P67">
        <f t="shared" ref="P67:P70" si="9">SUM(E67:I67)</f>
        <v>27</v>
      </c>
      <c r="Q67" s="43">
        <f t="shared" ref="Q67:Q70" si="10">(O67-P67)/P67</f>
        <v>-0.14814814814814814</v>
      </c>
      <c r="S67" s="49">
        <f t="shared" ref="S67:S70" si="11">((O67/Y67)/5)*10000</f>
        <v>2.7963525835866263</v>
      </c>
      <c r="T67" s="49">
        <f t="shared" ref="T67:T70" si="12">((P67/X67)/5)*10000</f>
        <v>3.3747890756827696</v>
      </c>
      <c r="U67" s="43">
        <f t="shared" ref="U67:U70" si="13">(S67-T67)/T67</f>
        <v>-0.17139930203759982</v>
      </c>
      <c r="W67" s="44" t="s">
        <v>159</v>
      </c>
      <c r="X67">
        <v>16001</v>
      </c>
      <c r="Y67">
        <v>16450</v>
      </c>
      <c r="AB67" s="50">
        <f t="shared" ref="AB67:AB70" si="14">P67/AE67</f>
        <v>0.2967032967032967</v>
      </c>
      <c r="AC67" s="50">
        <f t="shared" ref="AC67:AC70" si="15">O67/AF67</f>
        <v>0.25555555555555554</v>
      </c>
      <c r="AD67" s="48" t="s">
        <v>194</v>
      </c>
      <c r="AE67">
        <v>91</v>
      </c>
      <c r="AF67">
        <v>90</v>
      </c>
    </row>
    <row r="68" spans="1:32" x14ac:dyDescent="0.35">
      <c r="A68" s="36" t="s">
        <v>102</v>
      </c>
      <c r="B68" s="37" t="s">
        <v>31</v>
      </c>
      <c r="C68" s="29">
        <v>6</v>
      </c>
      <c r="D68" s="29">
        <v>10</v>
      </c>
      <c r="E68" s="38">
        <v>3</v>
      </c>
      <c r="F68" s="38">
        <v>8</v>
      </c>
      <c r="G68" s="38">
        <v>3</v>
      </c>
      <c r="H68" s="38">
        <v>3</v>
      </c>
      <c r="I68" s="29">
        <v>4</v>
      </c>
      <c r="J68" s="30">
        <v>8</v>
      </c>
      <c r="K68" s="30">
        <v>4</v>
      </c>
      <c r="L68" s="31">
        <v>4</v>
      </c>
      <c r="M68">
        <v>6</v>
      </c>
      <c r="N68">
        <v>5</v>
      </c>
      <c r="O68">
        <f t="shared" si="8"/>
        <v>27</v>
      </c>
      <c r="P68">
        <f t="shared" si="9"/>
        <v>21</v>
      </c>
      <c r="Q68" s="43">
        <f t="shared" si="10"/>
        <v>0.2857142857142857</v>
      </c>
      <c r="S68" s="49">
        <f t="shared" si="11"/>
        <v>10.223400227186671</v>
      </c>
      <c r="T68" s="49">
        <f t="shared" si="12"/>
        <v>7.9954311821816102</v>
      </c>
      <c r="U68" s="43">
        <f t="shared" si="13"/>
        <v>0.27865527127170442</v>
      </c>
      <c r="W68" s="44" t="s">
        <v>163</v>
      </c>
      <c r="X68">
        <v>5253</v>
      </c>
      <c r="Y68">
        <v>5282</v>
      </c>
      <c r="AB68" s="50">
        <f t="shared" si="14"/>
        <v>0.21428571428571427</v>
      </c>
      <c r="AC68" s="50">
        <f t="shared" si="15"/>
        <v>0.34177215189873417</v>
      </c>
      <c r="AD68" s="48" t="s">
        <v>195</v>
      </c>
      <c r="AE68">
        <v>98</v>
      </c>
      <c r="AF68">
        <v>79</v>
      </c>
    </row>
    <row r="69" spans="1:32" x14ac:dyDescent="0.35">
      <c r="A69" s="36" t="s">
        <v>103</v>
      </c>
      <c r="B69" s="37" t="s">
        <v>31</v>
      </c>
      <c r="C69" s="29">
        <v>1</v>
      </c>
      <c r="D69" s="29">
        <v>2</v>
      </c>
      <c r="E69" s="38">
        <v>4</v>
      </c>
      <c r="F69" s="38">
        <v>0</v>
      </c>
      <c r="G69" s="38">
        <v>7</v>
      </c>
      <c r="H69" s="38">
        <v>1</v>
      </c>
      <c r="I69" s="29">
        <v>4</v>
      </c>
      <c r="J69" s="30">
        <v>5</v>
      </c>
      <c r="K69" s="30">
        <v>1</v>
      </c>
      <c r="L69" s="31">
        <v>3</v>
      </c>
      <c r="M69">
        <v>1</v>
      </c>
      <c r="N69">
        <v>3</v>
      </c>
      <c r="O69">
        <f t="shared" si="8"/>
        <v>13</v>
      </c>
      <c r="P69">
        <f t="shared" si="9"/>
        <v>16</v>
      </c>
      <c r="Q69" s="43">
        <f t="shared" si="10"/>
        <v>-0.1875</v>
      </c>
      <c r="S69" s="49">
        <f t="shared" si="11"/>
        <v>7.6673547626069007</v>
      </c>
      <c r="T69" s="49">
        <f t="shared" si="12"/>
        <v>10.120177103099305</v>
      </c>
      <c r="U69" s="43">
        <f t="shared" si="13"/>
        <v>-0.24236950751990569</v>
      </c>
      <c r="W69" s="44" t="s">
        <v>169</v>
      </c>
      <c r="X69">
        <v>3162</v>
      </c>
      <c r="Y69">
        <v>3391</v>
      </c>
      <c r="AB69" s="50">
        <f t="shared" si="14"/>
        <v>0.31372549019607843</v>
      </c>
      <c r="AC69" s="50">
        <f t="shared" si="15"/>
        <v>0.26</v>
      </c>
      <c r="AD69" s="48" t="s">
        <v>196</v>
      </c>
      <c r="AE69">
        <v>51</v>
      </c>
      <c r="AF69">
        <v>50</v>
      </c>
    </row>
    <row r="70" spans="1:32" x14ac:dyDescent="0.35">
      <c r="A70" s="36" t="s">
        <v>104</v>
      </c>
      <c r="B70" s="37" t="s">
        <v>31</v>
      </c>
      <c r="C70" s="29">
        <v>11</v>
      </c>
      <c r="D70" s="29">
        <v>8</v>
      </c>
      <c r="E70" s="38">
        <v>15</v>
      </c>
      <c r="F70" s="38">
        <v>8</v>
      </c>
      <c r="G70" s="38">
        <v>13</v>
      </c>
      <c r="H70" s="38">
        <v>11</v>
      </c>
      <c r="I70" s="29">
        <v>12</v>
      </c>
      <c r="J70" s="30">
        <v>12</v>
      </c>
      <c r="K70" s="30">
        <v>11</v>
      </c>
      <c r="L70" s="31">
        <v>5</v>
      </c>
      <c r="M70">
        <v>21</v>
      </c>
      <c r="N70">
        <v>18</v>
      </c>
      <c r="O70">
        <f t="shared" si="8"/>
        <v>67</v>
      </c>
      <c r="P70">
        <f t="shared" si="9"/>
        <v>59</v>
      </c>
      <c r="Q70" s="43">
        <f t="shared" si="10"/>
        <v>0.13559322033898305</v>
      </c>
      <c r="S70" s="49">
        <f t="shared" si="11"/>
        <v>21.179073810652756</v>
      </c>
      <c r="T70" s="49">
        <f t="shared" si="12"/>
        <v>19.647019647019647</v>
      </c>
      <c r="U70" s="43">
        <f t="shared" si="13"/>
        <v>7.7978960226952998E-2</v>
      </c>
      <c r="W70" s="44" t="s">
        <v>170</v>
      </c>
      <c r="X70">
        <v>6006</v>
      </c>
      <c r="Y70">
        <v>6327</v>
      </c>
      <c r="AB70" s="50">
        <f t="shared" si="14"/>
        <v>0.2565217391304348</v>
      </c>
      <c r="AC70" s="50">
        <f t="shared" si="15"/>
        <v>0.29004329004329005</v>
      </c>
      <c r="AD70" s="48" t="s">
        <v>197</v>
      </c>
      <c r="AE70">
        <v>230</v>
      </c>
      <c r="AF70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0"/>
  <sheetViews>
    <sheetView topLeftCell="A35" zoomScale="80" zoomScaleNormal="80" workbookViewId="0">
      <selection activeCell="O1" sqref="L1:O70"/>
    </sheetView>
  </sheetViews>
  <sheetFormatPr defaultRowHeight="14.5" x14ac:dyDescent="0.35"/>
  <cols>
    <col min="1" max="1" width="22.453125" customWidth="1"/>
    <col min="6" max="7" width="13.1796875" customWidth="1"/>
    <col min="9" max="10" width="17.81640625" customWidth="1"/>
    <col min="12" max="12" width="26" style="129" customWidth="1"/>
    <col min="13" max="13" width="9.1796875" style="129"/>
    <col min="15" max="15" width="16" customWidth="1"/>
  </cols>
  <sheetData>
    <row r="1" spans="1:15" s="51" customFormat="1" ht="87" x14ac:dyDescent="0.35">
      <c r="A1" s="52"/>
      <c r="B1" s="52" t="s">
        <v>5</v>
      </c>
      <c r="C1" s="53" t="s">
        <v>205</v>
      </c>
      <c r="D1" s="53" t="s">
        <v>206</v>
      </c>
      <c r="E1" s="53" t="s">
        <v>107</v>
      </c>
      <c r="F1" s="53" t="s">
        <v>198</v>
      </c>
      <c r="G1" s="53" t="s">
        <v>199</v>
      </c>
      <c r="H1" s="53" t="s">
        <v>107</v>
      </c>
      <c r="I1" s="53" t="s">
        <v>202</v>
      </c>
      <c r="J1" s="53" t="s">
        <v>203</v>
      </c>
      <c r="K1" s="53" t="s">
        <v>107</v>
      </c>
      <c r="L1" s="120" t="s">
        <v>4</v>
      </c>
      <c r="M1" s="121" t="s">
        <v>5</v>
      </c>
      <c r="N1">
        <v>2016</v>
      </c>
      <c r="O1" s="51" t="s">
        <v>308</v>
      </c>
    </row>
    <row r="2" spans="1:15" x14ac:dyDescent="0.35">
      <c r="A2" s="54" t="s">
        <v>108</v>
      </c>
      <c r="B2" s="54" t="s">
        <v>31</v>
      </c>
      <c r="C2" s="54">
        <v>5</v>
      </c>
      <c r="D2" s="54">
        <v>11</v>
      </c>
      <c r="E2" s="55">
        <v>1.2</v>
      </c>
      <c r="F2" s="55">
        <v>0.20833333333333334</v>
      </c>
      <c r="G2" s="55">
        <v>0.37931034482758619</v>
      </c>
      <c r="H2" s="55">
        <v>0.82068965517241366</v>
      </c>
      <c r="I2" s="56">
        <v>2.222716159146477</v>
      </c>
      <c r="J2" s="56">
        <v>4.435483870967742</v>
      </c>
      <c r="K2" s="55">
        <v>0.99552419354838706</v>
      </c>
      <c r="L2" s="122" t="s">
        <v>86</v>
      </c>
      <c r="M2" s="123" t="s">
        <v>31</v>
      </c>
      <c r="N2">
        <v>98425</v>
      </c>
      <c r="O2" s="130">
        <f>((D2/5)/N2)*100000</f>
        <v>2.2352044704089411</v>
      </c>
    </row>
    <row r="3" spans="1:15" x14ac:dyDescent="0.35">
      <c r="A3" s="54" t="s">
        <v>109</v>
      </c>
      <c r="B3" s="54" t="s">
        <v>25</v>
      </c>
      <c r="C3" s="54">
        <v>55</v>
      </c>
      <c r="D3" s="54">
        <v>108</v>
      </c>
      <c r="E3" s="55">
        <v>0.96363636363636362</v>
      </c>
      <c r="F3" s="55">
        <v>0.24663677130044842</v>
      </c>
      <c r="G3" s="55">
        <v>0.36241610738255031</v>
      </c>
      <c r="H3" s="55">
        <v>0.46943258084197675</v>
      </c>
      <c r="I3" s="56">
        <v>21.247826926791578</v>
      </c>
      <c r="J3" s="56">
        <v>42.662453091052733</v>
      </c>
      <c r="K3" s="55">
        <v>1.0078501786579999</v>
      </c>
      <c r="L3" s="124" t="s">
        <v>306</v>
      </c>
      <c r="M3" s="125" t="s">
        <v>25</v>
      </c>
      <c r="N3">
        <v>556859</v>
      </c>
      <c r="O3" s="130">
        <f t="shared" ref="O3:O66" si="0">((D3/5)/N3)*100000</f>
        <v>3.8788993264003993</v>
      </c>
    </row>
    <row r="4" spans="1:15" x14ac:dyDescent="0.35">
      <c r="A4" s="54" t="s">
        <v>110</v>
      </c>
      <c r="B4" s="54" t="s">
        <v>31</v>
      </c>
      <c r="C4" s="54">
        <v>22</v>
      </c>
      <c r="D4" s="54">
        <v>37</v>
      </c>
      <c r="E4" s="55">
        <v>0.68181818181818177</v>
      </c>
      <c r="F4" s="55">
        <v>0.27160493827160492</v>
      </c>
      <c r="G4" s="55">
        <v>0.40659340659340659</v>
      </c>
      <c r="H4" s="55">
        <v>0.4970029970029971</v>
      </c>
      <c r="I4" s="56">
        <v>11.046949535525984</v>
      </c>
      <c r="J4" s="56">
        <v>14.385692068429238</v>
      </c>
      <c r="K4" s="55">
        <v>0.30223207973985594</v>
      </c>
      <c r="L4" s="122" t="s">
        <v>87</v>
      </c>
      <c r="M4" s="123" t="s">
        <v>31</v>
      </c>
      <c r="N4">
        <v>299321</v>
      </c>
      <c r="O4" s="130">
        <f t="shared" si="0"/>
        <v>2.4722622201582918</v>
      </c>
    </row>
    <row r="5" spans="1:15" x14ac:dyDescent="0.35">
      <c r="A5" s="54" t="s">
        <v>111</v>
      </c>
      <c r="B5" s="54" t="s">
        <v>25</v>
      </c>
      <c r="C5" s="54">
        <v>22</v>
      </c>
      <c r="D5" s="54">
        <v>27</v>
      </c>
      <c r="E5" s="55">
        <v>0.22727272727272727</v>
      </c>
      <c r="F5" s="55">
        <v>0.15714285714285714</v>
      </c>
      <c r="G5" s="55">
        <v>0.2076923076923077</v>
      </c>
      <c r="H5" s="55">
        <v>0.32167832167832178</v>
      </c>
      <c r="I5" s="56">
        <v>13.509364445809025</v>
      </c>
      <c r="J5" s="56">
        <v>16.864459712679576</v>
      </c>
      <c r="K5" s="55">
        <v>0.24835330191357696</v>
      </c>
      <c r="L5" s="126" t="s">
        <v>179</v>
      </c>
      <c r="M5" s="125" t="s">
        <v>25</v>
      </c>
      <c r="N5">
        <v>383899</v>
      </c>
      <c r="O5" s="130">
        <f t="shared" si="0"/>
        <v>1.4066199703567868</v>
      </c>
    </row>
    <row r="6" spans="1:15" x14ac:dyDescent="0.35">
      <c r="A6" s="54" t="s">
        <v>112</v>
      </c>
      <c r="B6" s="54" t="s">
        <v>25</v>
      </c>
      <c r="C6" s="54">
        <v>70</v>
      </c>
      <c r="D6" s="54">
        <v>84</v>
      </c>
      <c r="E6" s="55">
        <v>0.2</v>
      </c>
      <c r="F6" s="55">
        <v>0.27027027027027029</v>
      </c>
      <c r="G6" s="55">
        <v>0.32307692307692309</v>
      </c>
      <c r="H6" s="55">
        <v>0.19538461538461538</v>
      </c>
      <c r="I6" s="56">
        <v>16.055045871559635</v>
      </c>
      <c r="J6" s="56">
        <v>16.771488469601678</v>
      </c>
      <c r="K6" s="55">
        <v>4.4624138963761543E-2</v>
      </c>
      <c r="L6" s="124" t="s">
        <v>38</v>
      </c>
      <c r="M6" s="125" t="s">
        <v>25</v>
      </c>
      <c r="N6">
        <v>456378</v>
      </c>
      <c r="O6" s="130">
        <f t="shared" si="0"/>
        <v>3.6811590392174911</v>
      </c>
    </row>
    <row r="7" spans="1:15" x14ac:dyDescent="0.35">
      <c r="A7" s="54" t="s">
        <v>113</v>
      </c>
      <c r="B7" s="54" t="s">
        <v>25</v>
      </c>
      <c r="C7" s="54">
        <v>85</v>
      </c>
      <c r="D7" s="54">
        <v>119</v>
      </c>
      <c r="E7" s="55">
        <v>0.4</v>
      </c>
      <c r="F7" s="55">
        <v>0.29411764705882354</v>
      </c>
      <c r="G7" s="55">
        <v>0.30909090909090908</v>
      </c>
      <c r="H7" s="55">
        <v>5.0909090909090848E-2</v>
      </c>
      <c r="I7" s="56">
        <v>17.68070722828913</v>
      </c>
      <c r="J7" s="56">
        <v>20.452006530892842</v>
      </c>
      <c r="K7" s="55">
        <v>0.15674142820314524</v>
      </c>
      <c r="L7" s="126" t="s">
        <v>39</v>
      </c>
      <c r="M7" s="125" t="s">
        <v>25</v>
      </c>
      <c r="N7">
        <v>907779</v>
      </c>
      <c r="O7" s="130">
        <f t="shared" si="0"/>
        <v>2.6217834957627355</v>
      </c>
    </row>
    <row r="8" spans="1:15" x14ac:dyDescent="0.35">
      <c r="A8" s="54" t="s">
        <v>114</v>
      </c>
      <c r="B8" s="54" t="s">
        <v>25</v>
      </c>
      <c r="C8" s="54">
        <v>62</v>
      </c>
      <c r="D8" s="54">
        <v>62</v>
      </c>
      <c r="E8" s="55">
        <v>0</v>
      </c>
      <c r="F8" s="55">
        <v>0.31155778894472363</v>
      </c>
      <c r="G8" s="55">
        <v>0.36904761904761907</v>
      </c>
      <c r="H8" s="55">
        <v>0.18452380952380953</v>
      </c>
      <c r="I8" s="56">
        <v>7.2067883296524462</v>
      </c>
      <c r="J8" s="56">
        <v>6.833085358461453</v>
      </c>
      <c r="K8" s="55">
        <v>-5.1854300986388942E-2</v>
      </c>
      <c r="L8" s="124" t="s">
        <v>40</v>
      </c>
      <c r="M8" s="125" t="s">
        <v>25</v>
      </c>
      <c r="N8">
        <v>621000</v>
      </c>
      <c r="O8" s="130">
        <f t="shared" si="0"/>
        <v>1.9967793880837361</v>
      </c>
    </row>
    <row r="9" spans="1:15" x14ac:dyDescent="0.35">
      <c r="A9" s="54" t="s">
        <v>115</v>
      </c>
      <c r="B9" s="54" t="s">
        <v>31</v>
      </c>
      <c r="C9" s="54">
        <v>28</v>
      </c>
      <c r="D9" s="54">
        <v>50</v>
      </c>
      <c r="E9" s="55">
        <v>0.7857142857142857</v>
      </c>
      <c r="F9" s="55">
        <v>0.19047619047619047</v>
      </c>
      <c r="G9" s="55">
        <v>0.26315789473684209</v>
      </c>
      <c r="H9" s="55">
        <v>0.38157894736842107</v>
      </c>
      <c r="I9" s="56">
        <v>14.410705095213586</v>
      </c>
      <c r="J9" s="56">
        <v>28.960324355632782</v>
      </c>
      <c r="K9" s="55">
        <v>1.009639650821232</v>
      </c>
      <c r="L9" s="122" t="s">
        <v>88</v>
      </c>
      <c r="M9" s="123" t="s">
        <v>31</v>
      </c>
      <c r="N9">
        <v>228694</v>
      </c>
      <c r="O9" s="130">
        <f t="shared" si="0"/>
        <v>4.3726551636684823</v>
      </c>
    </row>
    <row r="10" spans="1:15" x14ac:dyDescent="0.35">
      <c r="A10" s="54" t="s">
        <v>116</v>
      </c>
      <c r="B10" s="54" t="s">
        <v>31</v>
      </c>
      <c r="C10" s="54">
        <v>1</v>
      </c>
      <c r="D10" s="54">
        <v>3</v>
      </c>
      <c r="E10" s="55">
        <v>2</v>
      </c>
      <c r="F10" s="55">
        <v>0.25</v>
      </c>
      <c r="G10" s="55">
        <v>0.3</v>
      </c>
      <c r="H10" s="55">
        <v>0.19999999999999996</v>
      </c>
      <c r="I10" s="56">
        <v>0.59772863120143449</v>
      </c>
      <c r="J10" s="56">
        <v>1.7167381974248925</v>
      </c>
      <c r="K10" s="55">
        <v>1.8721030042918454</v>
      </c>
      <c r="L10" s="122" t="s">
        <v>89</v>
      </c>
      <c r="M10" s="123" t="s">
        <v>31</v>
      </c>
      <c r="N10">
        <v>84462</v>
      </c>
      <c r="O10" s="130">
        <f t="shared" si="0"/>
        <v>0.71037863181075511</v>
      </c>
    </row>
    <row r="11" spans="1:15" x14ac:dyDescent="0.35">
      <c r="A11" s="54" t="s">
        <v>117</v>
      </c>
      <c r="B11" s="54" t="s">
        <v>25</v>
      </c>
      <c r="C11" s="54">
        <v>39</v>
      </c>
      <c r="D11" s="54">
        <v>40</v>
      </c>
      <c r="E11" s="55">
        <v>2.564102564102564E-2</v>
      </c>
      <c r="F11" s="55">
        <v>0.3577981651376147</v>
      </c>
      <c r="G11" s="55">
        <v>0.32786885245901637</v>
      </c>
      <c r="H11" s="55">
        <v>-8.3648591845313272E-2</v>
      </c>
      <c r="I11" s="56">
        <v>1.6892989409395101</v>
      </c>
      <c r="J11" s="56">
        <v>1.5543940777585639</v>
      </c>
      <c r="K11" s="55">
        <v>-7.9858490354536266E-2</v>
      </c>
      <c r="L11" s="124" t="s">
        <v>41</v>
      </c>
      <c r="M11" s="125" t="s">
        <v>25</v>
      </c>
      <c r="N11">
        <v>658279</v>
      </c>
      <c r="O11" s="130">
        <f t="shared" si="0"/>
        <v>1.2152901733155699</v>
      </c>
    </row>
    <row r="12" spans="1:15" x14ac:dyDescent="0.35">
      <c r="A12" s="54" t="s">
        <v>118</v>
      </c>
      <c r="B12" s="54" t="s">
        <v>31</v>
      </c>
      <c r="C12" s="54">
        <v>6</v>
      </c>
      <c r="D12" s="54">
        <v>4</v>
      </c>
      <c r="E12" s="55">
        <v>-0.33333333333333331</v>
      </c>
      <c r="F12" s="55">
        <v>0.42857142857142855</v>
      </c>
      <c r="G12" s="55">
        <v>0.36363636363636365</v>
      </c>
      <c r="H12" s="55">
        <v>-0.15151515151515144</v>
      </c>
      <c r="I12" s="56">
        <v>2.61039808570807</v>
      </c>
      <c r="J12" s="56">
        <v>1.2315270935960589</v>
      </c>
      <c r="K12" s="55">
        <v>-0.52822249589490966</v>
      </c>
      <c r="L12" s="122" t="s">
        <v>90</v>
      </c>
      <c r="M12" s="123" t="s">
        <v>31</v>
      </c>
      <c r="N12">
        <v>105420</v>
      </c>
      <c r="O12" s="130">
        <f t="shared" si="0"/>
        <v>0.75886928476569915</v>
      </c>
    </row>
    <row r="13" spans="1:15" x14ac:dyDescent="0.35">
      <c r="A13" s="54" t="s">
        <v>119</v>
      </c>
      <c r="B13" s="54" t="s">
        <v>31</v>
      </c>
      <c r="C13" s="54">
        <v>0</v>
      </c>
      <c r="D13" s="54">
        <v>1</v>
      </c>
      <c r="E13" s="55" t="s">
        <v>204</v>
      </c>
      <c r="F13" s="55">
        <v>0</v>
      </c>
      <c r="G13" s="55">
        <v>0.5</v>
      </c>
      <c r="H13" s="55" t="s">
        <v>204</v>
      </c>
      <c r="I13" s="56">
        <v>0</v>
      </c>
      <c r="J13" s="56">
        <v>0.41245617653124356</v>
      </c>
      <c r="K13" s="55" t="s">
        <v>204</v>
      </c>
      <c r="L13" s="122" t="s">
        <v>91</v>
      </c>
      <c r="M13" s="123" t="s">
        <v>31</v>
      </c>
      <c r="N13">
        <v>42556</v>
      </c>
      <c r="O13" s="130">
        <f t="shared" si="0"/>
        <v>0.4699689820471849</v>
      </c>
    </row>
    <row r="14" spans="1:15" x14ac:dyDescent="0.35">
      <c r="A14" s="54" t="s">
        <v>120</v>
      </c>
      <c r="B14" s="54" t="s">
        <v>31</v>
      </c>
      <c r="C14" s="54">
        <v>31</v>
      </c>
      <c r="D14" s="54">
        <v>21</v>
      </c>
      <c r="E14" s="55">
        <v>-0.32258064516129031</v>
      </c>
      <c r="F14" s="55">
        <v>0.25833333333333336</v>
      </c>
      <c r="G14" s="55">
        <v>0.22105263157894736</v>
      </c>
      <c r="H14" s="55">
        <v>-0.14431239388794578</v>
      </c>
      <c r="I14" s="56">
        <v>21.327829377364985</v>
      </c>
      <c r="J14" s="56">
        <v>10.206561360874849</v>
      </c>
      <c r="K14" s="55">
        <v>-0.52144396974091645</v>
      </c>
      <c r="L14" s="122" t="s">
        <v>92</v>
      </c>
      <c r="M14" s="123" t="s">
        <v>31</v>
      </c>
      <c r="N14">
        <v>129888</v>
      </c>
      <c r="O14" s="130">
        <f t="shared" si="0"/>
        <v>3.2335550628233554</v>
      </c>
    </row>
    <row r="15" spans="1:15" x14ac:dyDescent="0.35">
      <c r="A15" s="54" t="s">
        <v>121</v>
      </c>
      <c r="B15" s="54" t="s">
        <v>25</v>
      </c>
      <c r="C15" s="54">
        <v>75</v>
      </c>
      <c r="D15" s="54">
        <v>80</v>
      </c>
      <c r="E15" s="55">
        <v>6.6666666666666666E-2</v>
      </c>
      <c r="F15" s="55">
        <v>0.24916943521594684</v>
      </c>
      <c r="G15" s="55">
        <v>0.22857142857142856</v>
      </c>
      <c r="H15" s="55">
        <v>-8.266666666666668E-2</v>
      </c>
      <c r="I15" s="56">
        <v>20.709650697224905</v>
      </c>
      <c r="J15" s="56">
        <v>18.18388453233322</v>
      </c>
      <c r="K15" s="55">
        <v>-0.12196082888206984</v>
      </c>
      <c r="L15" s="126" t="s">
        <v>42</v>
      </c>
      <c r="M15" s="125" t="s">
        <v>25</v>
      </c>
      <c r="N15">
        <v>808834</v>
      </c>
      <c r="O15" s="130">
        <f t="shared" si="0"/>
        <v>1.9781562100505172</v>
      </c>
    </row>
    <row r="16" spans="1:15" x14ac:dyDescent="0.35">
      <c r="A16" s="54" t="s">
        <v>122</v>
      </c>
      <c r="B16" s="54" t="s">
        <v>31</v>
      </c>
      <c r="C16" s="54">
        <v>20</v>
      </c>
      <c r="D16" s="54">
        <v>16</v>
      </c>
      <c r="E16" s="55">
        <v>-0.2</v>
      </c>
      <c r="F16" s="55">
        <v>0.16260162601626016</v>
      </c>
      <c r="G16" s="55">
        <v>0.11594202898550725</v>
      </c>
      <c r="H16" s="55">
        <v>-0.28695652173913039</v>
      </c>
      <c r="I16" s="56">
        <v>17.977528089887642</v>
      </c>
      <c r="J16" s="56">
        <v>14.272970561998216</v>
      </c>
      <c r="K16" s="55">
        <v>-0.20606601248884929</v>
      </c>
      <c r="L16" s="122" t="s">
        <v>93</v>
      </c>
      <c r="M16" s="123" t="s">
        <v>31</v>
      </c>
      <c r="N16">
        <v>175462</v>
      </c>
      <c r="O16" s="130">
        <f t="shared" si="0"/>
        <v>1.8237567108547723</v>
      </c>
    </row>
    <row r="17" spans="1:15" x14ac:dyDescent="0.35">
      <c r="A17" s="54" t="s">
        <v>123</v>
      </c>
      <c r="B17" s="54" t="s">
        <v>25</v>
      </c>
      <c r="C17" s="54">
        <v>208</v>
      </c>
      <c r="D17" s="54">
        <v>196</v>
      </c>
      <c r="E17" s="55">
        <v>-5.7692307692307696E-2</v>
      </c>
      <c r="F17" s="55">
        <v>0.27012987012987011</v>
      </c>
      <c r="G17" s="55">
        <v>0.30672926447574334</v>
      </c>
      <c r="H17" s="55">
        <v>0.13548814253039609</v>
      </c>
      <c r="I17" s="56">
        <v>5.6463434496986808</v>
      </c>
      <c r="J17" s="56">
        <v>4.6350490109136491</v>
      </c>
      <c r="K17" s="55">
        <v>-0.1791060794998221</v>
      </c>
      <c r="L17" s="126" t="s">
        <v>43</v>
      </c>
      <c r="M17" s="125" t="s">
        <v>25</v>
      </c>
      <c r="N17">
        <v>2714017</v>
      </c>
      <c r="O17" s="130">
        <f t="shared" si="0"/>
        <v>1.4443535173140036</v>
      </c>
    </row>
    <row r="18" spans="1:15" x14ac:dyDescent="0.35">
      <c r="A18" s="54" t="s">
        <v>124</v>
      </c>
      <c r="B18" s="54" t="s">
        <v>25</v>
      </c>
      <c r="C18" s="54">
        <v>22</v>
      </c>
      <c r="D18" s="54">
        <v>19</v>
      </c>
      <c r="E18" s="55">
        <v>-0.13636363636363635</v>
      </c>
      <c r="F18" s="55">
        <v>0.12790697674418605</v>
      </c>
      <c r="G18" s="55">
        <v>0.12582781456953643</v>
      </c>
      <c r="H18" s="55">
        <v>-1.6255267910897056E-2</v>
      </c>
      <c r="I18" s="56">
        <v>6.6425120772946862</v>
      </c>
      <c r="J18" s="56">
        <v>4.8818088386433711</v>
      </c>
      <c r="K18" s="55">
        <v>-0.26506586938241616</v>
      </c>
      <c r="L18" s="126" t="s">
        <v>44</v>
      </c>
      <c r="M18" s="125" t="s">
        <v>25</v>
      </c>
      <c r="N18">
        <v>389165</v>
      </c>
      <c r="O18" s="130">
        <f t="shared" si="0"/>
        <v>0.97644957794251785</v>
      </c>
    </row>
    <row r="19" spans="1:15" x14ac:dyDescent="0.35">
      <c r="A19" s="54" t="s">
        <v>125</v>
      </c>
      <c r="B19" s="54" t="s">
        <v>25</v>
      </c>
      <c r="C19" s="54">
        <v>9</v>
      </c>
      <c r="D19" s="54">
        <v>28</v>
      </c>
      <c r="E19" s="55">
        <v>2.1111111111111112</v>
      </c>
      <c r="F19" s="55">
        <v>8.4112149532710276E-2</v>
      </c>
      <c r="G19" s="55">
        <v>0.19178082191780821</v>
      </c>
      <c r="H19" s="55">
        <v>1.2800608828006088</v>
      </c>
      <c r="I19" s="56">
        <v>3.3695245226506927</v>
      </c>
      <c r="J19" s="56">
        <v>14.035087719298247</v>
      </c>
      <c r="K19" s="55">
        <v>3.1653021442495128</v>
      </c>
      <c r="L19" s="126" t="s">
        <v>45</v>
      </c>
      <c r="M19" s="125" t="s">
        <v>25</v>
      </c>
      <c r="N19">
        <v>448759</v>
      </c>
      <c r="O19" s="130">
        <f t="shared" si="0"/>
        <v>1.2478858362729215</v>
      </c>
    </row>
    <row r="20" spans="1:15" x14ac:dyDescent="0.35">
      <c r="A20" s="54" t="s">
        <v>126</v>
      </c>
      <c r="B20" s="54" t="s">
        <v>25</v>
      </c>
      <c r="C20" s="54">
        <v>64</v>
      </c>
      <c r="D20" s="54">
        <v>38</v>
      </c>
      <c r="E20" s="55">
        <v>-0.40625</v>
      </c>
      <c r="F20" s="55">
        <v>0.22939068100358423</v>
      </c>
      <c r="G20" s="55">
        <v>0.152</v>
      </c>
      <c r="H20" s="55">
        <v>-0.33737500000000004</v>
      </c>
      <c r="I20" s="56">
        <v>11.603662405946878</v>
      </c>
      <c r="J20" s="56">
        <v>6.0490289716650745</v>
      </c>
      <c r="K20" s="55">
        <v>-0.47869657354345757</v>
      </c>
      <c r="L20" s="126" t="s">
        <v>46</v>
      </c>
      <c r="M20" s="125" t="s">
        <v>25</v>
      </c>
      <c r="N20">
        <v>837038</v>
      </c>
      <c r="O20" s="130">
        <f t="shared" si="0"/>
        <v>0.90796355721006683</v>
      </c>
    </row>
    <row r="21" spans="1:15" x14ac:dyDescent="0.35">
      <c r="A21" s="54" t="s">
        <v>127</v>
      </c>
      <c r="B21" s="54" t="s">
        <v>25</v>
      </c>
      <c r="C21" s="54">
        <v>149</v>
      </c>
      <c r="D21" s="54">
        <v>232</v>
      </c>
      <c r="E21" s="55">
        <v>0.55704697986577179</v>
      </c>
      <c r="F21" s="55">
        <v>0.23100775193798451</v>
      </c>
      <c r="G21" s="55">
        <v>0.2951653944020356</v>
      </c>
      <c r="H21" s="55">
        <v>0.27772939187458356</v>
      </c>
      <c r="I21" s="56">
        <v>30.864836872087</v>
      </c>
      <c r="J21" s="56">
        <v>40.66251862238191</v>
      </c>
      <c r="K21" s="55">
        <v>0.31743831308421933</v>
      </c>
      <c r="L21" s="126" t="s">
        <v>47</v>
      </c>
      <c r="M21" s="125" t="s">
        <v>25</v>
      </c>
      <c r="N21">
        <v>1278433</v>
      </c>
      <c r="O21" s="130">
        <f t="shared" si="0"/>
        <v>3.629443232457235</v>
      </c>
    </row>
    <row r="22" spans="1:15" x14ac:dyDescent="0.35">
      <c r="A22" s="54" t="s">
        <v>128</v>
      </c>
      <c r="B22" s="54" t="s">
        <v>31</v>
      </c>
      <c r="C22" s="54">
        <v>1</v>
      </c>
      <c r="D22" s="54">
        <v>2</v>
      </c>
      <c r="E22" s="55">
        <v>1</v>
      </c>
      <c r="F22" s="55">
        <v>0.33333333333333331</v>
      </c>
      <c r="G22" s="55">
        <v>0.22222222222222221</v>
      </c>
      <c r="H22" s="55">
        <v>-0.33333333333333331</v>
      </c>
      <c r="I22" s="56">
        <v>1.8315018315018314</v>
      </c>
      <c r="J22" s="56">
        <v>2.7529249827942186</v>
      </c>
      <c r="K22" s="55">
        <v>0.50309704060564342</v>
      </c>
      <c r="L22" s="122" t="s">
        <v>94</v>
      </c>
      <c r="M22" s="123" t="s">
        <v>31</v>
      </c>
      <c r="N22">
        <v>66886</v>
      </c>
      <c r="O22" s="130">
        <f t="shared" si="0"/>
        <v>0.59803247316329278</v>
      </c>
    </row>
    <row r="23" spans="1:15" x14ac:dyDescent="0.35">
      <c r="A23" s="54" t="s">
        <v>129</v>
      </c>
      <c r="B23" s="54" t="s">
        <v>25</v>
      </c>
      <c r="C23" s="54">
        <v>57</v>
      </c>
      <c r="D23" s="54">
        <v>77</v>
      </c>
      <c r="E23" s="55">
        <v>0.35087719298245612</v>
      </c>
      <c r="F23" s="55">
        <v>0.29381443298969073</v>
      </c>
      <c r="G23" s="55">
        <v>0.34375</v>
      </c>
      <c r="H23" s="55">
        <v>0.16995614035087714</v>
      </c>
      <c r="I23" s="56">
        <v>8.6989698588325055</v>
      </c>
      <c r="J23" s="56">
        <v>9.6442885771543079</v>
      </c>
      <c r="K23" s="55">
        <v>0.10867019125971247</v>
      </c>
      <c r="L23" s="126" t="s">
        <v>48</v>
      </c>
      <c r="M23" s="125" t="s">
        <v>25</v>
      </c>
      <c r="N23">
        <v>663303</v>
      </c>
      <c r="O23" s="130">
        <f t="shared" si="0"/>
        <v>2.32171420904172</v>
      </c>
    </row>
    <row r="24" spans="1:15" x14ac:dyDescent="0.35">
      <c r="A24" s="54" t="s">
        <v>130</v>
      </c>
      <c r="B24" s="54" t="s">
        <v>25</v>
      </c>
      <c r="C24" s="54">
        <v>134</v>
      </c>
      <c r="D24" s="54">
        <v>186</v>
      </c>
      <c r="E24" s="55">
        <v>0.38805970149253732</v>
      </c>
      <c r="F24" s="55">
        <v>0.26907630522088355</v>
      </c>
      <c r="G24" s="55">
        <v>0.31472081218274112</v>
      </c>
      <c r="H24" s="55">
        <v>0.16963406318660498</v>
      </c>
      <c r="I24" s="56">
        <v>40.785268604474204</v>
      </c>
      <c r="J24" s="56">
        <v>46.622383757363075</v>
      </c>
      <c r="K24" s="55">
        <v>0.14311822264788346</v>
      </c>
      <c r="L24" s="126" t="s">
        <v>49</v>
      </c>
      <c r="M24" s="125" t="s">
        <v>25</v>
      </c>
      <c r="N24">
        <v>683443</v>
      </c>
      <c r="O24" s="130">
        <f t="shared" si="0"/>
        <v>5.4430288992644602</v>
      </c>
    </row>
    <row r="25" spans="1:15" x14ac:dyDescent="0.35">
      <c r="A25" s="54" t="s">
        <v>131</v>
      </c>
      <c r="B25" s="54" t="s">
        <v>25</v>
      </c>
      <c r="C25" s="54">
        <v>63</v>
      </c>
      <c r="D25" s="54">
        <v>82</v>
      </c>
      <c r="E25" s="55">
        <v>0.30158730158730157</v>
      </c>
      <c r="F25" s="55">
        <v>0.2342007434944238</v>
      </c>
      <c r="G25" s="55">
        <v>0.29927007299270075</v>
      </c>
      <c r="H25" s="55">
        <v>0.27783570849264289</v>
      </c>
      <c r="I25" s="56">
        <v>24.691358024691358</v>
      </c>
      <c r="J25" s="56">
        <v>32.918506623845843</v>
      </c>
      <c r="K25" s="55">
        <v>0.33319951826575667</v>
      </c>
      <c r="L25" s="126" t="s">
        <v>50</v>
      </c>
      <c r="M25" s="125" t="s">
        <v>25</v>
      </c>
      <c r="N25">
        <v>678058</v>
      </c>
      <c r="O25" s="130">
        <f t="shared" si="0"/>
        <v>2.4186721489902041</v>
      </c>
    </row>
    <row r="26" spans="1:15" x14ac:dyDescent="0.35">
      <c r="A26" s="54" t="s">
        <v>132</v>
      </c>
      <c r="B26" s="54" t="s">
        <v>31</v>
      </c>
      <c r="C26" s="54">
        <v>10</v>
      </c>
      <c r="D26" s="54">
        <v>8</v>
      </c>
      <c r="E26" s="55">
        <v>-0.2</v>
      </c>
      <c r="F26" s="55">
        <v>0.30303030303030304</v>
      </c>
      <c r="G26" s="55">
        <v>0.33333333333333331</v>
      </c>
      <c r="H26" s="55">
        <v>9.9999999999999908E-2</v>
      </c>
      <c r="I26" s="56">
        <v>4.4169611307420498</v>
      </c>
      <c r="J26" s="56">
        <v>2.9112081513828243</v>
      </c>
      <c r="K26" s="55">
        <v>-0.34090247452692862</v>
      </c>
      <c r="L26" s="122" t="s">
        <v>95</v>
      </c>
      <c r="M26" s="123" t="s">
        <v>31</v>
      </c>
      <c r="N26">
        <v>161649</v>
      </c>
      <c r="O26" s="130">
        <f t="shared" si="0"/>
        <v>0.98979888523900561</v>
      </c>
    </row>
    <row r="27" spans="1:15" x14ac:dyDescent="0.35">
      <c r="A27" s="54" t="s">
        <v>133</v>
      </c>
      <c r="B27" s="54" t="s">
        <v>31</v>
      </c>
      <c r="C27" s="54">
        <v>3</v>
      </c>
      <c r="D27" s="54">
        <v>4</v>
      </c>
      <c r="E27" s="55">
        <v>0.33333333333333331</v>
      </c>
      <c r="F27" s="55">
        <v>0.12</v>
      </c>
      <c r="G27" s="55">
        <v>0.16</v>
      </c>
      <c r="H27" s="55">
        <v>0.33333333333333343</v>
      </c>
      <c r="I27" s="56">
        <v>2.3594180102241449</v>
      </c>
      <c r="J27" s="56">
        <v>2.530844669408415</v>
      </c>
      <c r="K27" s="55">
        <v>7.2656332384266484E-2</v>
      </c>
      <c r="L27" s="122" t="s">
        <v>96</v>
      </c>
      <c r="M27" s="123" t="s">
        <v>31</v>
      </c>
      <c r="N27">
        <v>157251</v>
      </c>
      <c r="O27" s="130">
        <f t="shared" si="0"/>
        <v>0.50874080292017221</v>
      </c>
    </row>
    <row r="28" spans="1:15" x14ac:dyDescent="0.35">
      <c r="A28" s="54" t="s">
        <v>134</v>
      </c>
      <c r="B28" s="54" t="s">
        <v>25</v>
      </c>
      <c r="C28" s="54">
        <v>80</v>
      </c>
      <c r="D28" s="54">
        <v>103</v>
      </c>
      <c r="E28" s="55">
        <v>0.28749999999999998</v>
      </c>
      <c r="F28" s="55">
        <v>0.23529411764705882</v>
      </c>
      <c r="G28" s="55">
        <v>0.27613941018766758</v>
      </c>
      <c r="H28" s="55">
        <v>0.17359249329758722</v>
      </c>
      <c r="I28" s="56">
        <v>43.03388918773534</v>
      </c>
      <c r="J28" s="56">
        <v>44.434857635893017</v>
      </c>
      <c r="K28" s="55">
        <v>3.2555004314064016E-2</v>
      </c>
      <c r="L28" s="126" t="s">
        <v>51</v>
      </c>
      <c r="M28" s="125" t="s">
        <v>25</v>
      </c>
      <c r="N28">
        <v>815930</v>
      </c>
      <c r="O28" s="130">
        <f t="shared" si="0"/>
        <v>2.5247263858419227</v>
      </c>
    </row>
    <row r="29" spans="1:15" x14ac:dyDescent="0.35">
      <c r="A29" s="54" t="s">
        <v>135</v>
      </c>
      <c r="B29" s="54" t="s">
        <v>25</v>
      </c>
      <c r="C29" s="54">
        <v>51</v>
      </c>
      <c r="D29" s="54">
        <v>49</v>
      </c>
      <c r="E29" s="55">
        <v>-3.9215686274509803E-2</v>
      </c>
      <c r="F29" s="55">
        <v>0.2982456140350877</v>
      </c>
      <c r="G29" s="55">
        <v>0.44954128440366975</v>
      </c>
      <c r="H29" s="55">
        <v>0.50728548300053988</v>
      </c>
      <c r="I29" s="56">
        <v>26.778682068784459</v>
      </c>
      <c r="J29" s="56">
        <v>33.863165169315828</v>
      </c>
      <c r="K29" s="55">
        <v>0.26455682480317627</v>
      </c>
      <c r="L29" s="126" t="s">
        <v>52</v>
      </c>
      <c r="M29" s="125" t="s">
        <v>25</v>
      </c>
      <c r="N29">
        <v>513807</v>
      </c>
      <c r="O29" s="130">
        <f t="shared" si="0"/>
        <v>1.9073309627934225</v>
      </c>
    </row>
    <row r="30" spans="1:15" x14ac:dyDescent="0.35">
      <c r="A30" s="54" t="s">
        <v>136</v>
      </c>
      <c r="B30" s="54" t="s">
        <v>25</v>
      </c>
      <c r="C30" s="54">
        <v>248</v>
      </c>
      <c r="D30" s="54">
        <v>289</v>
      </c>
      <c r="E30" s="55">
        <v>0.16532258064516128</v>
      </c>
      <c r="F30" s="55">
        <v>0.22773186409550045</v>
      </c>
      <c r="G30" s="55">
        <v>0.27136150234741785</v>
      </c>
      <c r="H30" s="55">
        <v>0.19158337119491151</v>
      </c>
      <c r="I30" s="56">
        <v>23.548402411812184</v>
      </c>
      <c r="J30" s="56">
        <v>25.677476677032431</v>
      </c>
      <c r="K30" s="55">
        <v>9.0412683968415439E-2</v>
      </c>
      <c r="L30" s="126" t="s">
        <v>53</v>
      </c>
      <c r="M30" s="125" t="s">
        <v>25</v>
      </c>
      <c r="N30">
        <v>2240582</v>
      </c>
      <c r="O30" s="130">
        <f t="shared" si="0"/>
        <v>2.5796868849254344</v>
      </c>
    </row>
    <row r="31" spans="1:15" x14ac:dyDescent="0.35">
      <c r="A31" s="54" t="s">
        <v>137</v>
      </c>
      <c r="B31" s="54" t="s">
        <v>25</v>
      </c>
      <c r="C31" s="54">
        <v>68</v>
      </c>
      <c r="D31" s="54">
        <v>104</v>
      </c>
      <c r="E31" s="55">
        <v>0.52941176470588236</v>
      </c>
      <c r="F31" s="55">
        <v>0.18181818181818182</v>
      </c>
      <c r="G31" s="55">
        <v>0.24413145539906103</v>
      </c>
      <c r="H31" s="55">
        <v>0.34272300469483563</v>
      </c>
      <c r="I31" s="56">
        <v>17.923036373220874</v>
      </c>
      <c r="J31" s="56">
        <v>28.249354882520709</v>
      </c>
      <c r="K31" s="55">
        <v>0.57614782976887613</v>
      </c>
      <c r="L31" s="126" t="s">
        <v>54</v>
      </c>
      <c r="M31" s="125" t="s">
        <v>25</v>
      </c>
      <c r="N31">
        <v>846674</v>
      </c>
      <c r="O31" s="130">
        <f t="shared" si="0"/>
        <v>2.4566716351275697</v>
      </c>
    </row>
    <row r="32" spans="1:15" x14ac:dyDescent="0.35">
      <c r="A32" s="54" t="s">
        <v>138</v>
      </c>
      <c r="B32" s="54" t="s">
        <v>25</v>
      </c>
      <c r="C32" s="54">
        <v>107</v>
      </c>
      <c r="D32" s="54">
        <v>91</v>
      </c>
      <c r="E32" s="55">
        <v>-0.14953271028037382</v>
      </c>
      <c r="F32" s="55">
        <v>0.18771929824561404</v>
      </c>
      <c r="G32" s="55">
        <v>0.14724919093851133</v>
      </c>
      <c r="H32" s="55">
        <v>-0.21558842210325743</v>
      </c>
      <c r="I32" s="56">
        <v>41.08274140909964</v>
      </c>
      <c r="J32" s="56">
        <v>28.665931642778393</v>
      </c>
      <c r="K32" s="55">
        <v>-0.30223907510638959</v>
      </c>
      <c r="L32" s="126" t="s">
        <v>55</v>
      </c>
      <c r="M32" s="125" t="s">
        <v>25</v>
      </c>
      <c r="N32">
        <v>856616</v>
      </c>
      <c r="O32" s="130">
        <f t="shared" si="0"/>
        <v>2.1246392782763808</v>
      </c>
    </row>
    <row r="33" spans="1:15" x14ac:dyDescent="0.35">
      <c r="A33" s="54" t="s">
        <v>139</v>
      </c>
      <c r="B33" s="54" t="s">
        <v>25</v>
      </c>
      <c r="C33" s="54">
        <v>54</v>
      </c>
      <c r="D33" s="54">
        <v>44</v>
      </c>
      <c r="E33" s="55">
        <v>-0.18518518518518517</v>
      </c>
      <c r="F33" s="55">
        <v>0.1758957654723127</v>
      </c>
      <c r="G33" s="55">
        <v>0.16236162361623616</v>
      </c>
      <c r="H33" s="55">
        <v>-7.6944102774361089E-2</v>
      </c>
      <c r="I33" s="56">
        <v>23.560209424083769</v>
      </c>
      <c r="J33" s="56">
        <v>17.699115044247787</v>
      </c>
      <c r="K33" s="55">
        <v>-0.24877089478859393</v>
      </c>
      <c r="L33" s="126" t="s">
        <v>56</v>
      </c>
      <c r="M33" s="125" t="s">
        <v>25</v>
      </c>
      <c r="N33">
        <v>471767</v>
      </c>
      <c r="O33" s="130">
        <f t="shared" si="0"/>
        <v>1.8653275875591129</v>
      </c>
    </row>
    <row r="34" spans="1:15" x14ac:dyDescent="0.35">
      <c r="A34" s="54" t="s">
        <v>140</v>
      </c>
      <c r="B34" s="54" t="s">
        <v>25</v>
      </c>
      <c r="C34" s="54">
        <v>45</v>
      </c>
      <c r="D34" s="54">
        <v>48</v>
      </c>
      <c r="E34" s="55">
        <v>6.6666666666666666E-2</v>
      </c>
      <c r="F34" s="55">
        <v>0.25568181818181818</v>
      </c>
      <c r="G34" s="55">
        <v>0.19433198380566802</v>
      </c>
      <c r="H34" s="55">
        <v>-0.23994601889338729</v>
      </c>
      <c r="I34" s="56">
        <v>18.907563025210081</v>
      </c>
      <c r="J34" s="56">
        <v>19.627887957472911</v>
      </c>
      <c r="K34" s="55">
        <v>3.8097185306345246E-2</v>
      </c>
      <c r="L34" s="126" t="s">
        <v>57</v>
      </c>
      <c r="M34" s="125" t="s">
        <v>25</v>
      </c>
      <c r="N34">
        <v>613295</v>
      </c>
      <c r="O34" s="130">
        <f t="shared" si="0"/>
        <v>1.5653152235058168</v>
      </c>
    </row>
    <row r="35" spans="1:15" x14ac:dyDescent="0.35">
      <c r="A35" s="54" t="s">
        <v>141</v>
      </c>
      <c r="B35" s="54" t="s">
        <v>25</v>
      </c>
      <c r="C35" s="54">
        <v>43</v>
      </c>
      <c r="D35" s="54">
        <v>53</v>
      </c>
      <c r="E35" s="55">
        <v>0.23255813953488372</v>
      </c>
      <c r="F35" s="55">
        <v>0.28104575163398693</v>
      </c>
      <c r="G35" s="55">
        <v>0.33757961783439489</v>
      </c>
      <c r="H35" s="55">
        <v>0.20115538438749808</v>
      </c>
      <c r="I35" s="56">
        <v>13.543307086614172</v>
      </c>
      <c r="J35" s="56">
        <v>20.007550018875047</v>
      </c>
      <c r="K35" s="55">
        <v>0.4773016583704251</v>
      </c>
      <c r="L35" s="126" t="s">
        <v>58</v>
      </c>
      <c r="M35" s="125" t="s">
        <v>25</v>
      </c>
      <c r="N35">
        <v>469793</v>
      </c>
      <c r="O35" s="130">
        <f t="shared" si="0"/>
        <v>2.2563128867394786</v>
      </c>
    </row>
    <row r="36" spans="1:15" x14ac:dyDescent="0.35">
      <c r="A36" s="54" t="s">
        <v>142</v>
      </c>
      <c r="B36" s="54" t="s">
        <v>25</v>
      </c>
      <c r="C36" s="54">
        <v>449</v>
      </c>
      <c r="D36" s="54">
        <v>495</v>
      </c>
      <c r="E36" s="55">
        <v>0.10244988864142539</v>
      </c>
      <c r="F36" s="55">
        <v>0.35776892430278884</v>
      </c>
      <c r="G36" s="55">
        <v>0.38854003139717425</v>
      </c>
      <c r="H36" s="55">
        <v>8.6008328292769901E-2</v>
      </c>
      <c r="I36" s="56">
        <v>14.054527811688107</v>
      </c>
      <c r="J36" s="56">
        <v>15.108737123235407</v>
      </c>
      <c r="K36" s="55">
        <v>7.5008518654791981E-2</v>
      </c>
      <c r="L36" s="126" t="s">
        <v>59</v>
      </c>
      <c r="M36" s="125" t="s">
        <v>25</v>
      </c>
      <c r="N36">
        <v>3918872</v>
      </c>
      <c r="O36" s="130">
        <f t="shared" si="0"/>
        <v>2.526237141708124</v>
      </c>
    </row>
    <row r="37" spans="1:15" x14ac:dyDescent="0.35">
      <c r="A37" s="54" t="s">
        <v>143</v>
      </c>
      <c r="B37" s="54" t="s">
        <v>25</v>
      </c>
      <c r="C37" s="54">
        <v>73</v>
      </c>
      <c r="D37" s="54">
        <v>71</v>
      </c>
      <c r="E37" s="55">
        <v>-2.7397260273972601E-2</v>
      </c>
      <c r="F37" s="55">
        <v>0.21987951807228914</v>
      </c>
      <c r="G37" s="55">
        <v>0.18882978723404256</v>
      </c>
      <c r="H37" s="55">
        <v>-0.14121247449723104</v>
      </c>
      <c r="I37" s="56">
        <v>24.144203737390441</v>
      </c>
      <c r="J37" s="56">
        <v>22.008679479231244</v>
      </c>
      <c r="K37" s="55">
        <v>-8.8448734171840182E-2</v>
      </c>
      <c r="L37" s="126" t="s">
        <v>60</v>
      </c>
      <c r="M37" s="125" t="s">
        <v>25</v>
      </c>
      <c r="N37">
        <v>611573</v>
      </c>
      <c r="O37" s="130">
        <f t="shared" si="0"/>
        <v>2.3218814434253967</v>
      </c>
    </row>
    <row r="38" spans="1:15" x14ac:dyDescent="0.35">
      <c r="A38" s="54" t="s">
        <v>144</v>
      </c>
      <c r="B38" s="54" t="s">
        <v>31</v>
      </c>
      <c r="C38" s="54">
        <v>15</v>
      </c>
      <c r="D38" s="54">
        <v>15</v>
      </c>
      <c r="E38" s="55">
        <v>0</v>
      </c>
      <c r="F38" s="55">
        <v>0.25</v>
      </c>
      <c r="G38" s="55">
        <v>0.36585365853658536</v>
      </c>
      <c r="H38" s="55">
        <v>0.46341463414634143</v>
      </c>
      <c r="I38" s="56">
        <v>2.4964633435965711</v>
      </c>
      <c r="J38" s="56">
        <v>2.2450048641772056</v>
      </c>
      <c r="K38" s="55">
        <v>-0.10072588490608386</v>
      </c>
      <c r="L38" s="122" t="s">
        <v>98</v>
      </c>
      <c r="M38" s="123" t="s">
        <v>31</v>
      </c>
      <c r="N38">
        <v>246034</v>
      </c>
      <c r="O38" s="130">
        <f t="shared" si="0"/>
        <v>1.2193436679483323</v>
      </c>
    </row>
    <row r="39" spans="1:15" x14ac:dyDescent="0.35">
      <c r="A39" s="54" t="s">
        <v>145</v>
      </c>
      <c r="B39" s="54" t="s">
        <v>25</v>
      </c>
      <c r="C39" s="54">
        <v>65</v>
      </c>
      <c r="D39" s="54">
        <v>112</v>
      </c>
      <c r="E39" s="55">
        <v>0.72307692307692306</v>
      </c>
      <c r="F39" s="55">
        <v>0.14541387024608501</v>
      </c>
      <c r="G39" s="55">
        <v>0.23333333333333334</v>
      </c>
      <c r="H39" s="55">
        <v>0.60461538461538455</v>
      </c>
      <c r="I39" s="56">
        <v>23.683731098560756</v>
      </c>
      <c r="J39" s="56">
        <v>42.320045342905729</v>
      </c>
      <c r="K39" s="55">
        <v>0.786882529901612</v>
      </c>
      <c r="L39" s="126" t="s">
        <v>61</v>
      </c>
      <c r="M39" s="125" t="s">
        <v>25</v>
      </c>
      <c r="N39">
        <v>655857</v>
      </c>
      <c r="O39" s="130">
        <f t="shared" si="0"/>
        <v>3.415378657237782</v>
      </c>
    </row>
    <row r="40" spans="1:15" x14ac:dyDescent="0.35">
      <c r="A40" s="54" t="s">
        <v>146</v>
      </c>
      <c r="B40" s="54" t="s">
        <v>25</v>
      </c>
      <c r="C40" s="54">
        <v>24</v>
      </c>
      <c r="D40" s="54">
        <v>33</v>
      </c>
      <c r="E40" s="55">
        <v>0.375</v>
      </c>
      <c r="F40" s="55">
        <v>0.15094339622641509</v>
      </c>
      <c r="G40" s="55">
        <v>0.19298245614035087</v>
      </c>
      <c r="H40" s="55">
        <v>0.27850877192982454</v>
      </c>
      <c r="I40" s="56">
        <v>14.755610205963725</v>
      </c>
      <c r="J40" s="56">
        <v>20.554344440984117</v>
      </c>
      <c r="K40" s="55">
        <v>0.39298505138586115</v>
      </c>
      <c r="L40" s="126" t="s">
        <v>62</v>
      </c>
      <c r="M40" s="125" t="s">
        <v>25</v>
      </c>
      <c r="N40">
        <v>470456</v>
      </c>
      <c r="O40" s="130">
        <f t="shared" si="0"/>
        <v>1.4028942132739299</v>
      </c>
    </row>
    <row r="41" spans="1:15" x14ac:dyDescent="0.35">
      <c r="A41" s="54" t="s">
        <v>147</v>
      </c>
      <c r="B41" s="54" t="s">
        <v>25</v>
      </c>
      <c r="C41" s="54">
        <v>80</v>
      </c>
      <c r="D41" s="54">
        <v>82</v>
      </c>
      <c r="E41" s="55">
        <v>2.5000000000000001E-2</v>
      </c>
      <c r="F41" s="55">
        <v>0.35874439461883406</v>
      </c>
      <c r="G41" s="55">
        <v>0.33333333333333331</v>
      </c>
      <c r="H41" s="55">
        <v>-7.0833333333333331E-2</v>
      </c>
      <c r="I41" s="56">
        <v>23.763552651121341</v>
      </c>
      <c r="J41" s="56">
        <v>19.577414348812223</v>
      </c>
      <c r="K41" s="55">
        <v>-0.17615793243404559</v>
      </c>
      <c r="L41" s="126" t="s">
        <v>63</v>
      </c>
      <c r="M41" s="125" t="s">
        <v>25</v>
      </c>
      <c r="N41">
        <v>432622</v>
      </c>
      <c r="O41" s="130">
        <f t="shared" si="0"/>
        <v>3.790838191307885</v>
      </c>
    </row>
    <row r="42" spans="1:15" x14ac:dyDescent="0.35">
      <c r="A42" s="54" t="s">
        <v>148</v>
      </c>
      <c r="B42" s="54" t="s">
        <v>25</v>
      </c>
      <c r="C42" s="54">
        <v>60</v>
      </c>
      <c r="D42" s="54">
        <v>64</v>
      </c>
      <c r="E42" s="55">
        <v>6.6666666666666666E-2</v>
      </c>
      <c r="F42" s="55">
        <v>0.30769230769230771</v>
      </c>
      <c r="G42" s="55">
        <v>0.25702811244979917</v>
      </c>
      <c r="H42" s="55">
        <v>-0.16465863453815274</v>
      </c>
      <c r="I42" s="56">
        <v>9.6696212731668005</v>
      </c>
      <c r="J42" s="56">
        <v>9.7353209613629446</v>
      </c>
      <c r="K42" s="55">
        <v>6.7944427542845614E-3</v>
      </c>
      <c r="L42" s="126" t="s">
        <v>64</v>
      </c>
      <c r="M42" s="125" t="s">
        <v>25</v>
      </c>
      <c r="N42">
        <v>598672</v>
      </c>
      <c r="O42" s="130">
        <f t="shared" si="0"/>
        <v>2.1380655851618249</v>
      </c>
    </row>
    <row r="43" spans="1:15" x14ac:dyDescent="0.35">
      <c r="A43" s="54" t="s">
        <v>149</v>
      </c>
      <c r="B43" s="54" t="s">
        <v>25</v>
      </c>
      <c r="C43" s="54">
        <v>23</v>
      </c>
      <c r="D43" s="54">
        <v>23</v>
      </c>
      <c r="E43" s="55">
        <v>0</v>
      </c>
      <c r="F43" s="55">
        <v>0.21495327102803738</v>
      </c>
      <c r="G43" s="55">
        <v>0.34328358208955223</v>
      </c>
      <c r="H43" s="55">
        <v>0.59701492537313428</v>
      </c>
      <c r="I43" s="56">
        <v>3.5700426852929761</v>
      </c>
      <c r="J43" s="56">
        <v>2.8603407536376078</v>
      </c>
      <c r="K43" s="55">
        <v>-0.1987936823778135</v>
      </c>
      <c r="L43" s="126" t="s">
        <v>65</v>
      </c>
      <c r="M43" s="125" t="s">
        <v>25</v>
      </c>
      <c r="N43">
        <v>404670</v>
      </c>
      <c r="O43" s="130">
        <f t="shared" si="0"/>
        <v>1.1367286925148885</v>
      </c>
    </row>
    <row r="44" spans="1:15" x14ac:dyDescent="0.35">
      <c r="A44" s="54" t="s">
        <v>150</v>
      </c>
      <c r="B44" s="54" t="s">
        <v>31</v>
      </c>
      <c r="C44" s="54">
        <v>2</v>
      </c>
      <c r="D44" s="54">
        <v>3</v>
      </c>
      <c r="E44" s="55">
        <v>0.5</v>
      </c>
      <c r="F44" s="55">
        <v>0.2</v>
      </c>
      <c r="G44" s="55">
        <v>0.27272727272727271</v>
      </c>
      <c r="H44" s="55">
        <v>0.36363636363636348</v>
      </c>
      <c r="I44" s="56">
        <v>1.9212295869356388</v>
      </c>
      <c r="J44" s="56">
        <v>2.3603461841070024</v>
      </c>
      <c r="K44" s="55">
        <v>0.22856018882769472</v>
      </c>
      <c r="L44" s="122" t="s">
        <v>99</v>
      </c>
      <c r="M44" s="123" t="s">
        <v>31</v>
      </c>
      <c r="N44">
        <v>70117</v>
      </c>
      <c r="O44" s="130">
        <f t="shared" si="0"/>
        <v>0.85571259466320582</v>
      </c>
    </row>
    <row r="45" spans="1:15" x14ac:dyDescent="0.35">
      <c r="A45" s="54" t="s">
        <v>151</v>
      </c>
      <c r="B45" s="54" t="s">
        <v>25</v>
      </c>
      <c r="C45" s="54">
        <v>54</v>
      </c>
      <c r="D45" s="54">
        <v>66</v>
      </c>
      <c r="E45" s="55">
        <v>0.22222222222222221</v>
      </c>
      <c r="F45" s="55">
        <v>0.16167664670658682</v>
      </c>
      <c r="G45" s="55">
        <v>0.21710526315789475</v>
      </c>
      <c r="H45" s="55">
        <v>0.34283625730994161</v>
      </c>
      <c r="I45" s="56">
        <v>19.937234631714968</v>
      </c>
      <c r="J45" s="56">
        <v>19.369038884812912</v>
      </c>
      <c r="K45" s="55">
        <v>-2.8499225564522571E-2</v>
      </c>
      <c r="L45" s="126" t="s">
        <v>66</v>
      </c>
      <c r="M45" s="125" t="s">
        <v>25</v>
      </c>
      <c r="N45">
        <v>643771</v>
      </c>
      <c r="O45" s="130">
        <f t="shared" si="0"/>
        <v>2.0504185494531439</v>
      </c>
    </row>
    <row r="46" spans="1:15" x14ac:dyDescent="0.35">
      <c r="A46" s="54" t="s">
        <v>152</v>
      </c>
      <c r="B46" s="54" t="s">
        <v>31</v>
      </c>
      <c r="C46" s="54">
        <v>49</v>
      </c>
      <c r="D46" s="54">
        <v>68</v>
      </c>
      <c r="E46" s="55">
        <v>0.38775510204081631</v>
      </c>
      <c r="F46" s="55">
        <v>0.26630434782608697</v>
      </c>
      <c r="G46" s="55">
        <v>0.28691983122362869</v>
      </c>
      <c r="H46" s="55">
        <v>7.7413243778523974E-2</v>
      </c>
      <c r="I46" s="56">
        <v>12.635379061371841</v>
      </c>
      <c r="J46" s="56">
        <v>16.815034619188921</v>
      </c>
      <c r="K46" s="55">
        <v>0.33078988271866605</v>
      </c>
      <c r="L46" s="126" t="s">
        <v>100</v>
      </c>
      <c r="M46" s="127" t="s">
        <v>31</v>
      </c>
      <c r="N46">
        <v>382922</v>
      </c>
      <c r="O46" s="130">
        <f t="shared" si="0"/>
        <v>3.5516371480353697</v>
      </c>
    </row>
    <row r="47" spans="1:15" x14ac:dyDescent="0.35">
      <c r="A47" s="54" t="s">
        <v>153</v>
      </c>
      <c r="B47" s="54" t="s">
        <v>25</v>
      </c>
      <c r="C47" s="54">
        <v>734</v>
      </c>
      <c r="D47" s="54">
        <v>704</v>
      </c>
      <c r="E47" s="55">
        <v>-4.0871934604904632E-2</v>
      </c>
      <c r="F47" s="55">
        <v>0.5345957756737072</v>
      </c>
      <c r="G47" s="55">
        <v>0.54615981380915435</v>
      </c>
      <c r="H47" s="55">
        <v>2.1631368337832343E-2</v>
      </c>
      <c r="I47" s="56">
        <v>3.9043487743057681</v>
      </c>
      <c r="J47" s="56">
        <v>3.5976645842116692</v>
      </c>
      <c r="K47" s="55">
        <v>-7.8549383731383052E-2</v>
      </c>
      <c r="L47" s="126" t="s">
        <v>67</v>
      </c>
      <c r="M47" s="125" t="s">
        <v>25</v>
      </c>
      <c r="N47">
        <v>8461961</v>
      </c>
      <c r="O47" s="130">
        <f t="shared" si="0"/>
        <v>1.6639169100401197</v>
      </c>
    </row>
    <row r="48" spans="1:15" x14ac:dyDescent="0.35">
      <c r="A48" s="54" t="s">
        <v>154</v>
      </c>
      <c r="B48" s="54" t="s">
        <v>25</v>
      </c>
      <c r="C48" s="54">
        <v>33</v>
      </c>
      <c r="D48" s="54">
        <v>48</v>
      </c>
      <c r="E48" s="55">
        <v>0.45454545454545453</v>
      </c>
      <c r="F48" s="55">
        <v>0.22448979591836735</v>
      </c>
      <c r="G48" s="55">
        <v>0.34532374100719426</v>
      </c>
      <c r="H48" s="55">
        <v>0.53826030085022902</v>
      </c>
      <c r="I48" s="56">
        <v>8.3969465648854964</v>
      </c>
      <c r="J48" s="56">
        <v>12.095250094494142</v>
      </c>
      <c r="K48" s="55">
        <v>0.44043432943521144</v>
      </c>
      <c r="L48" s="126" t="s">
        <v>68</v>
      </c>
      <c r="M48" s="125" t="s">
        <v>25</v>
      </c>
      <c r="N48">
        <v>412040</v>
      </c>
      <c r="O48" s="130">
        <f t="shared" si="0"/>
        <v>2.3298708863217161</v>
      </c>
    </row>
    <row r="49" spans="1:15" x14ac:dyDescent="0.35">
      <c r="A49" s="54" t="s">
        <v>155</v>
      </c>
      <c r="B49" s="54" t="s">
        <v>25</v>
      </c>
      <c r="C49" s="54">
        <v>49</v>
      </c>
      <c r="D49" s="54">
        <v>84</v>
      </c>
      <c r="E49" s="55">
        <v>0.7142857142857143</v>
      </c>
      <c r="F49" s="55">
        <v>0.13535911602209943</v>
      </c>
      <c r="G49" s="55">
        <v>0.22702702702702704</v>
      </c>
      <c r="H49" s="55">
        <v>0.67722007722007749</v>
      </c>
      <c r="I49" s="56">
        <v>24.378109452736318</v>
      </c>
      <c r="J49" s="56">
        <v>38.961038961038959</v>
      </c>
      <c r="K49" s="55">
        <v>0.59819772064670018</v>
      </c>
      <c r="L49" s="126" t="s">
        <v>69</v>
      </c>
      <c r="M49" s="125" t="s">
        <v>25</v>
      </c>
      <c r="N49">
        <v>620015</v>
      </c>
      <c r="O49" s="130">
        <f t="shared" si="0"/>
        <v>2.7096118642290912</v>
      </c>
    </row>
    <row r="50" spans="1:15" x14ac:dyDescent="0.35">
      <c r="A50" s="54" t="s">
        <v>156</v>
      </c>
      <c r="B50" s="54" t="s">
        <v>25</v>
      </c>
      <c r="C50" s="54">
        <v>12</v>
      </c>
      <c r="D50" s="54">
        <v>27</v>
      </c>
      <c r="E50" s="55">
        <v>1.25</v>
      </c>
      <c r="F50" s="55">
        <v>0.11650485436893204</v>
      </c>
      <c r="G50" s="55">
        <v>0.17763157894736842</v>
      </c>
      <c r="H50" s="55">
        <v>0.52467105263157887</v>
      </c>
      <c r="I50" s="56">
        <v>4.2075736325385691</v>
      </c>
      <c r="J50" s="56">
        <v>10.516066212268743</v>
      </c>
      <c r="K50" s="55">
        <v>1.4993184031158715</v>
      </c>
      <c r="L50" s="126" t="s">
        <v>70</v>
      </c>
      <c r="M50" s="125" t="s">
        <v>25</v>
      </c>
      <c r="N50">
        <v>443072</v>
      </c>
      <c r="O50" s="130">
        <f t="shared" si="0"/>
        <v>1.2187635418171314</v>
      </c>
    </row>
    <row r="51" spans="1:15" x14ac:dyDescent="0.35">
      <c r="A51" s="54" t="s">
        <v>157</v>
      </c>
      <c r="B51" s="54" t="s">
        <v>25</v>
      </c>
      <c r="C51" s="54">
        <v>156</v>
      </c>
      <c r="D51" s="54">
        <v>174</v>
      </c>
      <c r="E51" s="55">
        <v>0.11538461538461539</v>
      </c>
      <c r="F51" s="55">
        <v>0.31901840490797545</v>
      </c>
      <c r="G51" s="55">
        <v>0.35728952772073924</v>
      </c>
      <c r="H51" s="55">
        <v>0.1199652503553942</v>
      </c>
      <c r="I51" s="56">
        <v>6.0236311684299944</v>
      </c>
      <c r="J51" s="56">
        <v>6.6071767609644958</v>
      </c>
      <c r="K51" s="55">
        <v>9.6876049714477691E-2</v>
      </c>
      <c r="L51" s="126" t="s">
        <v>71</v>
      </c>
      <c r="M51" s="125" t="s">
        <v>25</v>
      </c>
      <c r="N51">
        <v>1559938</v>
      </c>
      <c r="O51" s="130">
        <f t="shared" si="0"/>
        <v>2.2308578930701093</v>
      </c>
    </row>
    <row r="52" spans="1:15" x14ac:dyDescent="0.35">
      <c r="A52" s="54" t="s">
        <v>158</v>
      </c>
      <c r="B52" s="54" t="s">
        <v>25</v>
      </c>
      <c r="C52" s="54">
        <v>202</v>
      </c>
      <c r="D52" s="54">
        <v>304</v>
      </c>
      <c r="E52" s="55">
        <v>0.50495049504950495</v>
      </c>
      <c r="F52" s="55">
        <v>0.26064516129032256</v>
      </c>
      <c r="G52" s="55">
        <v>0.33151581243184297</v>
      </c>
      <c r="H52" s="55">
        <v>0.27190472591424913</v>
      </c>
      <c r="I52" s="56">
        <v>32.93925805136567</v>
      </c>
      <c r="J52" s="56">
        <v>48.8824569866538</v>
      </c>
      <c r="K52" s="55">
        <v>0.48401815579531915</v>
      </c>
      <c r="L52" s="126" t="s">
        <v>72</v>
      </c>
      <c r="M52" s="125" t="s">
        <v>25</v>
      </c>
      <c r="N52">
        <v>1555324</v>
      </c>
      <c r="O52" s="130">
        <f t="shared" si="0"/>
        <v>3.9091533339677134</v>
      </c>
    </row>
    <row r="53" spans="1:15" x14ac:dyDescent="0.35">
      <c r="A53" s="54" t="s">
        <v>159</v>
      </c>
      <c r="B53" s="54" t="s">
        <v>31</v>
      </c>
      <c r="C53" s="54">
        <v>27</v>
      </c>
      <c r="D53" s="54">
        <v>23</v>
      </c>
      <c r="E53" s="55">
        <v>-0.14814814814814814</v>
      </c>
      <c r="F53" s="55">
        <v>0.2967032967032967</v>
      </c>
      <c r="G53" s="55">
        <v>0.25555555555555554</v>
      </c>
      <c r="H53" s="55">
        <v>-0.13868312757201653</v>
      </c>
      <c r="I53" s="56">
        <v>3.3747890756827696</v>
      </c>
      <c r="J53" s="56">
        <v>2.7963525835866263</v>
      </c>
      <c r="K53" s="55">
        <v>-0.17139930203759982</v>
      </c>
      <c r="L53" s="122" t="s">
        <v>101</v>
      </c>
      <c r="M53" s="123" t="s">
        <v>31</v>
      </c>
      <c r="N53">
        <v>305305</v>
      </c>
      <c r="O53" s="130">
        <f t="shared" si="0"/>
        <v>1.506690031280195</v>
      </c>
    </row>
    <row r="54" spans="1:15" x14ac:dyDescent="0.35">
      <c r="A54" s="54" t="s">
        <v>160</v>
      </c>
      <c r="B54" s="54" t="s">
        <v>25</v>
      </c>
      <c r="C54" s="54">
        <v>43</v>
      </c>
      <c r="D54" s="54">
        <v>45</v>
      </c>
      <c r="E54" s="55">
        <v>4.6511627906976744E-2</v>
      </c>
      <c r="F54" s="55">
        <v>0.30069930069930068</v>
      </c>
      <c r="G54" s="55">
        <v>0.27108433734939757</v>
      </c>
      <c r="H54" s="55">
        <v>-9.848697114037544E-2</v>
      </c>
      <c r="I54" s="56">
        <v>5.7082171777512274</v>
      </c>
      <c r="J54" s="56">
        <v>4.6293914922071915</v>
      </c>
      <c r="K54" s="55">
        <v>-0.18899520672565637</v>
      </c>
      <c r="L54" s="126" t="s">
        <v>73</v>
      </c>
      <c r="M54" s="125" t="s">
        <v>25</v>
      </c>
      <c r="N54">
        <v>620589</v>
      </c>
      <c r="O54" s="130">
        <f t="shared" si="0"/>
        <v>1.4502351798049917</v>
      </c>
    </row>
    <row r="55" spans="1:15" x14ac:dyDescent="0.35">
      <c r="A55" s="54" t="s">
        <v>161</v>
      </c>
      <c r="B55" s="54" t="s">
        <v>25</v>
      </c>
      <c r="C55" s="54">
        <v>41</v>
      </c>
      <c r="D55" s="54">
        <v>37</v>
      </c>
      <c r="E55" s="55">
        <v>-9.7560975609756101E-2</v>
      </c>
      <c r="F55" s="55">
        <v>0.27516778523489932</v>
      </c>
      <c r="G55" s="55">
        <v>0.20903954802259886</v>
      </c>
      <c r="H55" s="55">
        <v>-0.24031969133250655</v>
      </c>
      <c r="I55" s="56">
        <v>17.413463580378</v>
      </c>
      <c r="J55" s="56">
        <v>17.797017797017798</v>
      </c>
      <c r="K55" s="55">
        <v>2.2026302514107414E-2</v>
      </c>
      <c r="L55" s="126" t="s">
        <v>74</v>
      </c>
      <c r="M55" s="125" t="s">
        <v>25</v>
      </c>
      <c r="N55">
        <v>441326</v>
      </c>
      <c r="O55" s="130">
        <f t="shared" si="0"/>
        <v>1.6767650217752863</v>
      </c>
    </row>
    <row r="56" spans="1:15" x14ac:dyDescent="0.35">
      <c r="A56" s="54" t="s">
        <v>162</v>
      </c>
      <c r="B56" s="54" t="s">
        <v>25</v>
      </c>
      <c r="C56" s="54">
        <v>57</v>
      </c>
      <c r="D56" s="54">
        <v>57</v>
      </c>
      <c r="E56" s="55">
        <v>0</v>
      </c>
      <c r="F56" s="55">
        <v>0.29081632653061223</v>
      </c>
      <c r="G56" s="55">
        <v>0.26886792452830188</v>
      </c>
      <c r="H56" s="55">
        <v>-7.547169811320753E-2</v>
      </c>
      <c r="I56" s="56">
        <v>18.569799641635445</v>
      </c>
      <c r="J56" s="56">
        <v>17.776391704350537</v>
      </c>
      <c r="K56" s="55">
        <v>-4.2725713394667089E-2</v>
      </c>
      <c r="L56" s="126" t="s">
        <v>75</v>
      </c>
      <c r="M56" s="125" t="s">
        <v>25</v>
      </c>
      <c r="N56">
        <v>484530</v>
      </c>
      <c r="O56" s="130">
        <f t="shared" si="0"/>
        <v>2.3527954925391614</v>
      </c>
    </row>
    <row r="57" spans="1:15" x14ac:dyDescent="0.35">
      <c r="A57" s="54" t="s">
        <v>163</v>
      </c>
      <c r="B57" s="54" t="s">
        <v>31</v>
      </c>
      <c r="C57" s="54">
        <v>21</v>
      </c>
      <c r="D57" s="54">
        <v>27</v>
      </c>
      <c r="E57" s="55">
        <v>0.2857142857142857</v>
      </c>
      <c r="F57" s="55">
        <v>0.21428571428571427</v>
      </c>
      <c r="G57" s="55">
        <v>0.34177215189873417</v>
      </c>
      <c r="H57" s="55">
        <v>0.59493670886075956</v>
      </c>
      <c r="I57" s="56">
        <v>7.9954311821816102</v>
      </c>
      <c r="J57" s="56">
        <v>10.223400227186671</v>
      </c>
      <c r="K57" s="55">
        <v>0.27865527127170442</v>
      </c>
      <c r="L57" s="122" t="s">
        <v>102</v>
      </c>
      <c r="M57" s="123" t="s">
        <v>31</v>
      </c>
      <c r="N57">
        <v>191446</v>
      </c>
      <c r="O57" s="130">
        <f t="shared" si="0"/>
        <v>2.8206387179674688</v>
      </c>
    </row>
    <row r="58" spans="1:15" x14ac:dyDescent="0.35">
      <c r="A58" s="54" t="s">
        <v>164</v>
      </c>
      <c r="B58" s="54" t="s">
        <v>25</v>
      </c>
      <c r="C58" s="54">
        <v>134</v>
      </c>
      <c r="D58" s="54">
        <v>241</v>
      </c>
      <c r="E58" s="55">
        <v>0.79850746268656714</v>
      </c>
      <c r="F58" s="55">
        <v>0.22185430463576158</v>
      </c>
      <c r="G58" s="55">
        <v>0.30012453300124531</v>
      </c>
      <c r="H58" s="55">
        <v>0.35280013382650871</v>
      </c>
      <c r="I58" s="56">
        <v>21.44</v>
      </c>
      <c r="J58" s="56">
        <v>43.615962356347836</v>
      </c>
      <c r="K58" s="55">
        <v>1.0343266024415967</v>
      </c>
      <c r="L58" s="126" t="s">
        <v>76</v>
      </c>
      <c r="M58" s="125" t="s">
        <v>25</v>
      </c>
      <c r="N58">
        <v>1439358</v>
      </c>
      <c r="O58" s="130">
        <f t="shared" si="0"/>
        <v>3.3487151910782447</v>
      </c>
    </row>
    <row r="59" spans="1:15" x14ac:dyDescent="0.35">
      <c r="A59" s="54" t="s">
        <v>165</v>
      </c>
      <c r="B59" s="54" t="s">
        <v>25</v>
      </c>
      <c r="C59" s="54">
        <v>110</v>
      </c>
      <c r="D59" s="54">
        <v>155</v>
      </c>
      <c r="E59" s="55">
        <v>0.40909090909090912</v>
      </c>
      <c r="F59" s="55">
        <v>0.28061224489795916</v>
      </c>
      <c r="G59" s="55">
        <v>0.36470588235294116</v>
      </c>
      <c r="H59" s="55">
        <v>0.2996791443850268</v>
      </c>
      <c r="I59" s="56">
        <v>11.563731931668856</v>
      </c>
      <c r="J59" s="56">
        <v>14.748560825919407</v>
      </c>
      <c r="K59" s="55">
        <v>0.2754153168778033</v>
      </c>
      <c r="L59" s="126" t="s">
        <v>77</v>
      </c>
      <c r="M59" s="125" t="s">
        <v>25</v>
      </c>
      <c r="N59">
        <v>1374812</v>
      </c>
      <c r="O59" s="130">
        <f t="shared" si="0"/>
        <v>2.2548537545497132</v>
      </c>
    </row>
    <row r="60" spans="1:15" x14ac:dyDescent="0.35">
      <c r="A60" s="54" t="s">
        <v>166</v>
      </c>
      <c r="B60" s="54" t="s">
        <v>25</v>
      </c>
      <c r="C60" s="54">
        <v>93</v>
      </c>
      <c r="D60" s="54">
        <v>89</v>
      </c>
      <c r="E60" s="55">
        <v>-4.3010752688172046E-2</v>
      </c>
      <c r="F60" s="55">
        <v>0.49468085106382981</v>
      </c>
      <c r="G60" s="55">
        <v>0.55279503105590067</v>
      </c>
      <c r="H60" s="55">
        <v>0.11747812729579915</v>
      </c>
      <c r="I60" s="56">
        <v>4.3374842591297043</v>
      </c>
      <c r="J60" s="56">
        <v>3.5041439455085932</v>
      </c>
      <c r="K60" s="55">
        <v>-0.19212526520806714</v>
      </c>
      <c r="L60" s="126" t="s">
        <v>78</v>
      </c>
      <c r="M60" s="125" t="s">
        <v>25</v>
      </c>
      <c r="N60">
        <v>850282</v>
      </c>
      <c r="O60" s="130">
        <f t="shared" si="0"/>
        <v>2.0934231231520837</v>
      </c>
    </row>
    <row r="61" spans="1:15" x14ac:dyDescent="0.35">
      <c r="A61" s="54" t="s">
        <v>167</v>
      </c>
      <c r="B61" s="54" t="s">
        <v>25</v>
      </c>
      <c r="C61" s="54">
        <v>66</v>
      </c>
      <c r="D61" s="54">
        <v>97</v>
      </c>
      <c r="E61" s="55">
        <v>0.46969696969696972</v>
      </c>
      <c r="F61" s="55">
        <v>0.31132075471698112</v>
      </c>
      <c r="G61" s="55">
        <v>0.34275618374558303</v>
      </c>
      <c r="H61" s="55">
        <v>0.10097440839490313</v>
      </c>
      <c r="I61" s="56">
        <v>15.267175572519085</v>
      </c>
      <c r="J61" s="56">
        <v>24.144368388301181</v>
      </c>
      <c r="K61" s="55">
        <v>0.58145612943372738</v>
      </c>
      <c r="L61" s="126" t="s">
        <v>79</v>
      </c>
      <c r="M61" s="125" t="s">
        <v>25</v>
      </c>
      <c r="N61">
        <v>1009363</v>
      </c>
      <c r="O61" s="130">
        <f t="shared" si="0"/>
        <v>1.9220042739826999</v>
      </c>
    </row>
    <row r="62" spans="1:15" x14ac:dyDescent="0.35">
      <c r="A62" s="54" t="s">
        <v>168</v>
      </c>
      <c r="B62" s="54" t="s">
        <v>25</v>
      </c>
      <c r="C62" s="54">
        <v>41</v>
      </c>
      <c r="D62" s="54">
        <v>38</v>
      </c>
      <c r="E62" s="55">
        <v>-7.3170731707317069E-2</v>
      </c>
      <c r="F62" s="55">
        <v>0.34453781512605042</v>
      </c>
      <c r="G62" s="55">
        <v>0.296875</v>
      </c>
      <c r="H62" s="55">
        <v>-0.13833841463414634</v>
      </c>
      <c r="I62" s="56">
        <v>2.6795634272269786</v>
      </c>
      <c r="J62" s="56">
        <v>1.9390723069857632</v>
      </c>
      <c r="K62" s="55">
        <v>-0.27634767392221554</v>
      </c>
      <c r="L62" s="126" t="s">
        <v>80</v>
      </c>
      <c r="M62" s="125" t="s">
        <v>25</v>
      </c>
      <c r="N62">
        <v>668849</v>
      </c>
      <c r="O62" s="130">
        <f t="shared" si="0"/>
        <v>1.1362803861559185</v>
      </c>
    </row>
    <row r="63" spans="1:15" x14ac:dyDescent="0.35">
      <c r="A63" s="54" t="s">
        <v>169</v>
      </c>
      <c r="B63" s="54" t="s">
        <v>31</v>
      </c>
      <c r="C63" s="54">
        <v>16</v>
      </c>
      <c r="D63" s="54">
        <v>13</v>
      </c>
      <c r="E63" s="55">
        <v>-0.1875</v>
      </c>
      <c r="F63" s="55">
        <v>0.31372549019607843</v>
      </c>
      <c r="G63" s="55">
        <v>0.26</v>
      </c>
      <c r="H63" s="55">
        <v>-0.17124999999999996</v>
      </c>
      <c r="I63" s="56">
        <v>10.120177103099305</v>
      </c>
      <c r="J63" s="56">
        <v>7.6673547626069007</v>
      </c>
      <c r="K63" s="55">
        <v>-0.24236950751990569</v>
      </c>
      <c r="L63" s="122" t="s">
        <v>103</v>
      </c>
      <c r="M63" s="123" t="s">
        <v>31</v>
      </c>
      <c r="N63">
        <v>212078</v>
      </c>
      <c r="O63" s="130">
        <f t="shared" si="0"/>
        <v>1.2259640321013967</v>
      </c>
    </row>
    <row r="64" spans="1:15" x14ac:dyDescent="0.35">
      <c r="A64" s="54" t="s">
        <v>170</v>
      </c>
      <c r="B64" s="54" t="s">
        <v>31</v>
      </c>
      <c r="C64" s="54">
        <v>59</v>
      </c>
      <c r="D64" s="54">
        <v>67</v>
      </c>
      <c r="E64" s="55">
        <v>0.13559322033898305</v>
      </c>
      <c r="F64" s="55">
        <v>0.2565217391304348</v>
      </c>
      <c r="G64" s="55">
        <v>0.29004329004329005</v>
      </c>
      <c r="H64" s="55">
        <v>0.13067723237214757</v>
      </c>
      <c r="I64" s="56">
        <v>19.647019647019647</v>
      </c>
      <c r="J64" s="56">
        <v>21.179073810652756</v>
      </c>
      <c r="K64" s="55">
        <v>7.7978960226952998E-2</v>
      </c>
      <c r="L64" s="122" t="s">
        <v>104</v>
      </c>
      <c r="M64" s="123" t="s">
        <v>31</v>
      </c>
      <c r="N64">
        <v>316030</v>
      </c>
      <c r="O64" s="130">
        <f t="shared" si="0"/>
        <v>4.2401037876150998</v>
      </c>
    </row>
    <row r="65" spans="1:15" x14ac:dyDescent="0.35">
      <c r="A65" s="54" t="s">
        <v>171</v>
      </c>
      <c r="B65" s="54" t="s">
        <v>25</v>
      </c>
      <c r="C65" s="54">
        <v>66</v>
      </c>
      <c r="D65" s="54">
        <v>72</v>
      </c>
      <c r="E65" s="55">
        <v>9.0909090909090912E-2</v>
      </c>
      <c r="F65" s="55">
        <v>0.24087591240875914</v>
      </c>
      <c r="G65" s="55">
        <v>0.26181818181818184</v>
      </c>
      <c r="H65" s="55">
        <v>8.6942148760330615E-2</v>
      </c>
      <c r="I65" s="56">
        <v>16.11721611721612</v>
      </c>
      <c r="J65" s="56">
        <v>18.919984233346472</v>
      </c>
      <c r="K65" s="55">
        <v>0.17389902175081498</v>
      </c>
      <c r="L65" s="126" t="s">
        <v>81</v>
      </c>
      <c r="M65" s="125" t="s">
        <v>25</v>
      </c>
      <c r="N65">
        <v>527586</v>
      </c>
      <c r="O65" s="130">
        <f t="shared" si="0"/>
        <v>2.7294128350638567</v>
      </c>
    </row>
    <row r="66" spans="1:15" x14ac:dyDescent="0.35">
      <c r="A66" s="54" t="s">
        <v>172</v>
      </c>
      <c r="B66" s="54" t="s">
        <v>25</v>
      </c>
      <c r="C66" s="54">
        <v>50</v>
      </c>
      <c r="D66" s="54">
        <v>60</v>
      </c>
      <c r="E66" s="55">
        <v>0.2</v>
      </c>
      <c r="F66" s="55">
        <v>0.20408163265306123</v>
      </c>
      <c r="G66" s="55">
        <v>0.24896265560165975</v>
      </c>
      <c r="H66" s="55">
        <v>0.21991701244813278</v>
      </c>
      <c r="I66" s="56">
        <v>25.873221216041401</v>
      </c>
      <c r="J66" s="56">
        <v>37.523452157598506</v>
      </c>
      <c r="K66" s="55">
        <v>0.45028142589118203</v>
      </c>
      <c r="L66" s="126" t="s">
        <v>82</v>
      </c>
      <c r="M66" s="125" t="s">
        <v>25</v>
      </c>
      <c r="N66">
        <v>399906</v>
      </c>
      <c r="O66" s="130">
        <f t="shared" si="0"/>
        <v>3.000705165713943</v>
      </c>
    </row>
    <row r="67" spans="1:15" x14ac:dyDescent="0.35">
      <c r="A67" s="54" t="s">
        <v>173</v>
      </c>
      <c r="B67" s="54" t="s">
        <v>31</v>
      </c>
      <c r="C67" s="54">
        <v>47</v>
      </c>
      <c r="D67" s="54">
        <v>41</v>
      </c>
      <c r="E67" s="55">
        <v>-0.1276595744680851</v>
      </c>
      <c r="F67" s="55">
        <v>0.4563106796116505</v>
      </c>
      <c r="G67" s="55">
        <v>0.40196078431372551</v>
      </c>
      <c r="H67" s="55">
        <v>-0.11910721735502712</v>
      </c>
      <c r="I67" s="56">
        <v>6.0602153310553799</v>
      </c>
      <c r="J67" s="56">
        <v>5.58126871766948</v>
      </c>
      <c r="K67" s="55">
        <v>-7.9031286385411639E-2</v>
      </c>
      <c r="L67" s="126" t="s">
        <v>296</v>
      </c>
      <c r="M67" s="127" t="s">
        <v>31</v>
      </c>
      <c r="N67">
        <v>349597</v>
      </c>
      <c r="O67" s="130">
        <f t="shared" ref="O67:O70" si="1">((D67/5)/N67)*100000</f>
        <v>2.345557885222127</v>
      </c>
    </row>
    <row r="68" spans="1:15" x14ac:dyDescent="0.35">
      <c r="A68" s="54" t="s">
        <v>174</v>
      </c>
      <c r="B68" s="54" t="s">
        <v>25</v>
      </c>
      <c r="C68" s="54">
        <v>20</v>
      </c>
      <c r="D68" s="54">
        <v>15</v>
      </c>
      <c r="E68" s="55">
        <v>-0.25</v>
      </c>
      <c r="F68" s="55">
        <v>0.15748031496062992</v>
      </c>
      <c r="G68" s="55">
        <v>0.14150943396226415</v>
      </c>
      <c r="H68" s="55">
        <v>-0.10141509433962265</v>
      </c>
      <c r="I68" s="56">
        <v>7.4878322725570952</v>
      </c>
      <c r="J68" s="56">
        <v>4.8622366288492707</v>
      </c>
      <c r="K68" s="55">
        <v>-0.35064829821717997</v>
      </c>
      <c r="L68" s="126" t="s">
        <v>83</v>
      </c>
      <c r="M68" s="125" t="s">
        <v>25</v>
      </c>
      <c r="N68">
        <v>449733</v>
      </c>
      <c r="O68" s="130">
        <f t="shared" si="1"/>
        <v>0.66706245705785427</v>
      </c>
    </row>
    <row r="69" spans="1:15" x14ac:dyDescent="0.35">
      <c r="A69" s="54" t="s">
        <v>175</v>
      </c>
      <c r="B69" s="54" t="s">
        <v>25</v>
      </c>
      <c r="C69" s="54">
        <v>63</v>
      </c>
      <c r="D69" s="54">
        <v>46</v>
      </c>
      <c r="E69" s="55">
        <v>-0.26984126984126983</v>
      </c>
      <c r="F69" s="55">
        <v>0.39873417721518989</v>
      </c>
      <c r="G69" s="55">
        <v>0.42592592592592593</v>
      </c>
      <c r="H69" s="55">
        <v>6.819517930629039E-2</v>
      </c>
      <c r="I69" s="56">
        <v>3.5371399696816574</v>
      </c>
      <c r="J69" s="56">
        <v>1.9985662459539897</v>
      </c>
      <c r="K69" s="55">
        <v>-0.43497677132243634</v>
      </c>
      <c r="L69" s="126" t="s">
        <v>84</v>
      </c>
      <c r="M69" s="125" t="s">
        <v>25</v>
      </c>
      <c r="N69">
        <v>659009</v>
      </c>
      <c r="O69" s="130">
        <f t="shared" si="1"/>
        <v>1.3960355624885243</v>
      </c>
    </row>
    <row r="70" spans="1:15" x14ac:dyDescent="0.35">
      <c r="A70" s="54" t="s">
        <v>176</v>
      </c>
      <c r="B70" s="54" t="s">
        <v>25</v>
      </c>
      <c r="C70" s="54">
        <v>20</v>
      </c>
      <c r="D70" s="54">
        <v>22</v>
      </c>
      <c r="E70" s="55">
        <v>0.1</v>
      </c>
      <c r="F70" s="55">
        <v>0.145985401459854</v>
      </c>
      <c r="G70" s="55">
        <v>0.13496932515337423</v>
      </c>
      <c r="H70" s="55">
        <v>-7.5460122699386442E-2</v>
      </c>
      <c r="I70" s="56">
        <v>16.386726751331423</v>
      </c>
      <c r="J70" s="56">
        <v>17.871649065800163</v>
      </c>
      <c r="K70" s="55">
        <v>9.0617384240454846E-2</v>
      </c>
      <c r="L70" s="128" t="s">
        <v>307</v>
      </c>
      <c r="M70" s="125" t="s">
        <v>25</v>
      </c>
      <c r="N70">
        <v>388033</v>
      </c>
      <c r="O70" s="130">
        <f t="shared" si="1"/>
        <v>1.1339241765519943</v>
      </c>
    </row>
  </sheetData>
  <autoFilter ref="A1:O70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1"/>
  <sheetViews>
    <sheetView zoomScale="75" zoomScaleNormal="75" workbookViewId="0">
      <selection activeCell="E5" sqref="E5"/>
    </sheetView>
  </sheetViews>
  <sheetFormatPr defaultRowHeight="14.5" x14ac:dyDescent="0.35"/>
  <cols>
    <col min="1" max="1" width="62.54296875" bestFit="1" customWidth="1"/>
    <col min="2" max="2" width="24.453125" bestFit="1" customWidth="1"/>
    <col min="3" max="3" width="14.26953125" bestFit="1" customWidth="1"/>
    <col min="4" max="4" width="17.26953125" bestFit="1" customWidth="1"/>
    <col min="5" max="5" width="18.1796875" bestFit="1" customWidth="1"/>
    <col min="6" max="6" width="11" bestFit="1" customWidth="1"/>
    <col min="7" max="7" width="18.1796875" bestFit="1" customWidth="1"/>
    <col min="8" max="8" width="17.26953125" bestFit="1" customWidth="1"/>
    <col min="9" max="9" width="12.7265625" bestFit="1" customWidth="1"/>
    <col min="10" max="11" width="19.7265625" bestFit="1" customWidth="1"/>
    <col min="12" max="12" width="13.1796875" bestFit="1" customWidth="1"/>
    <col min="13" max="13" width="18.81640625" customWidth="1"/>
    <col min="15" max="15" width="21" customWidth="1"/>
  </cols>
  <sheetData>
    <row r="1" spans="1:15" ht="36" customHeight="1" x14ac:dyDescent="0.35">
      <c r="D1" s="233" t="s">
        <v>207</v>
      </c>
      <c r="E1" s="233"/>
      <c r="F1" s="233"/>
      <c r="G1" s="234" t="s">
        <v>208</v>
      </c>
      <c r="H1" s="234"/>
      <c r="I1" s="234"/>
      <c r="J1" s="234" t="s">
        <v>209</v>
      </c>
      <c r="K1" s="234"/>
      <c r="L1" s="234"/>
    </row>
    <row r="2" spans="1:15" ht="43.5" x14ac:dyDescent="0.35">
      <c r="A2" s="74" t="s">
        <v>231</v>
      </c>
      <c r="B2" s="75" t="s">
        <v>232</v>
      </c>
      <c r="C2" s="75" t="s">
        <v>5</v>
      </c>
      <c r="D2" s="61" t="s">
        <v>210</v>
      </c>
      <c r="E2" s="61" t="s">
        <v>211</v>
      </c>
      <c r="F2" s="61" t="s">
        <v>214</v>
      </c>
      <c r="G2" s="61" t="s">
        <v>212</v>
      </c>
      <c r="H2" s="61" t="s">
        <v>213</v>
      </c>
      <c r="I2" s="61" t="s">
        <v>217</v>
      </c>
      <c r="J2" s="61" t="s">
        <v>215</v>
      </c>
      <c r="K2" s="61" t="s">
        <v>216</v>
      </c>
      <c r="L2" s="59" t="s">
        <v>218</v>
      </c>
      <c r="M2" s="131" t="s">
        <v>4</v>
      </c>
      <c r="N2" s="131" t="s">
        <v>5</v>
      </c>
      <c r="O2" s="61" t="s">
        <v>308</v>
      </c>
    </row>
    <row r="3" spans="1:15" x14ac:dyDescent="0.35">
      <c r="A3" s="76" t="s">
        <v>233</v>
      </c>
      <c r="B3" s="77" t="s">
        <v>234</v>
      </c>
      <c r="C3" s="78" t="s">
        <v>31</v>
      </c>
      <c r="D3" s="54">
        <v>5</v>
      </c>
      <c r="E3" s="54">
        <v>11</v>
      </c>
      <c r="F3" s="55">
        <v>1.2</v>
      </c>
      <c r="G3" s="55">
        <v>0.20833333333333334</v>
      </c>
      <c r="H3" s="55">
        <v>0.37931034482758619</v>
      </c>
      <c r="I3" s="55">
        <v>0.82068965517241366</v>
      </c>
      <c r="J3" s="56">
        <v>2.222716159146477</v>
      </c>
      <c r="K3" s="56">
        <v>4.435483870967742</v>
      </c>
      <c r="L3" s="60">
        <v>0.99552419354838706</v>
      </c>
      <c r="M3" s="122" t="s">
        <v>86</v>
      </c>
      <c r="N3" s="123" t="s">
        <v>31</v>
      </c>
      <c r="O3" s="130">
        <v>2.2352044704089411</v>
      </c>
    </row>
    <row r="4" spans="1:15" x14ac:dyDescent="0.35">
      <c r="A4" s="76" t="s">
        <v>36</v>
      </c>
      <c r="B4" s="79" t="s">
        <v>235</v>
      </c>
      <c r="C4" s="80" t="s">
        <v>25</v>
      </c>
      <c r="D4" s="54">
        <v>55</v>
      </c>
      <c r="E4" s="54">
        <v>108</v>
      </c>
      <c r="F4" s="55">
        <v>0.96363636363636362</v>
      </c>
      <c r="G4" s="55">
        <v>0.24663677130044842</v>
      </c>
      <c r="H4" s="55">
        <v>0.36241610738255031</v>
      </c>
      <c r="I4" s="55">
        <v>0.46943258084197675</v>
      </c>
      <c r="J4" s="56">
        <v>21.247826926791578</v>
      </c>
      <c r="K4" s="56">
        <v>42.662453091052733</v>
      </c>
      <c r="L4" s="60">
        <v>1.0078501786579999</v>
      </c>
      <c r="M4" s="124" t="s">
        <v>306</v>
      </c>
      <c r="N4" s="125" t="s">
        <v>25</v>
      </c>
      <c r="O4" s="130">
        <v>3.8788993264003993</v>
      </c>
    </row>
    <row r="5" spans="1:15" x14ac:dyDescent="0.35">
      <c r="A5" s="81" t="s">
        <v>87</v>
      </c>
      <c r="B5" s="82" t="s">
        <v>236</v>
      </c>
      <c r="C5" s="78" t="s">
        <v>31</v>
      </c>
      <c r="D5" s="54">
        <v>22</v>
      </c>
      <c r="E5" s="54">
        <v>37</v>
      </c>
      <c r="F5" s="55">
        <v>0.68181818181818177</v>
      </c>
      <c r="G5" s="55">
        <v>0.27160493827160492</v>
      </c>
      <c r="H5" s="55">
        <v>0.40659340659340659</v>
      </c>
      <c r="I5" s="55">
        <v>0.4970029970029971</v>
      </c>
      <c r="J5" s="56">
        <v>11.046949535525984</v>
      </c>
      <c r="K5" s="56">
        <v>14.385692068429238</v>
      </c>
      <c r="L5" s="60">
        <v>0.30223207973985594</v>
      </c>
      <c r="M5" s="122" t="s">
        <v>87</v>
      </c>
      <c r="N5" s="123" t="s">
        <v>31</v>
      </c>
      <c r="O5" s="130">
        <v>2.4722622201582918</v>
      </c>
    </row>
    <row r="6" spans="1:15" x14ac:dyDescent="0.35">
      <c r="A6" s="81" t="s">
        <v>237</v>
      </c>
      <c r="B6" s="82" t="s">
        <v>238</v>
      </c>
      <c r="C6" s="80" t="s">
        <v>25</v>
      </c>
      <c r="D6" s="54">
        <v>22</v>
      </c>
      <c r="E6" s="54">
        <v>27</v>
      </c>
      <c r="F6" s="55">
        <v>0.22727272727272727</v>
      </c>
      <c r="G6" s="55">
        <v>0.15714285714285714</v>
      </c>
      <c r="H6" s="55">
        <v>0.2076923076923077</v>
      </c>
      <c r="I6" s="55">
        <v>0.32167832167832178</v>
      </c>
      <c r="J6" s="56">
        <v>13.509364445809025</v>
      </c>
      <c r="K6" s="56">
        <v>16.864459712679576</v>
      </c>
      <c r="L6" s="60">
        <v>0.24835330191357696</v>
      </c>
      <c r="M6" s="126" t="s">
        <v>179</v>
      </c>
      <c r="N6" s="125" t="s">
        <v>25</v>
      </c>
      <c r="O6" s="130">
        <v>1.4066199703567868</v>
      </c>
    </row>
    <row r="7" spans="1:15" x14ac:dyDescent="0.35">
      <c r="A7" s="81" t="s">
        <v>38</v>
      </c>
      <c r="B7" s="82" t="s">
        <v>239</v>
      </c>
      <c r="C7" s="80" t="s">
        <v>25</v>
      </c>
      <c r="D7" s="54">
        <v>70</v>
      </c>
      <c r="E7" s="54">
        <v>84</v>
      </c>
      <c r="F7" s="55">
        <v>0.2</v>
      </c>
      <c r="G7" s="55">
        <v>0.27027027027027029</v>
      </c>
      <c r="H7" s="55">
        <v>0.32307692307692309</v>
      </c>
      <c r="I7" s="55">
        <v>0.19538461538461538</v>
      </c>
      <c r="J7" s="56">
        <v>16.055045871559635</v>
      </c>
      <c r="K7" s="56">
        <v>16.771488469601678</v>
      </c>
      <c r="L7" s="60">
        <v>4.4624138963761543E-2</v>
      </c>
      <c r="M7" s="124" t="s">
        <v>38</v>
      </c>
      <c r="N7" s="125" t="s">
        <v>25</v>
      </c>
      <c r="O7" s="130">
        <v>3.6811590392174911</v>
      </c>
    </row>
    <row r="8" spans="1:15" x14ac:dyDescent="0.35">
      <c r="A8" s="76" t="s">
        <v>240</v>
      </c>
      <c r="B8" s="77" t="s">
        <v>241</v>
      </c>
      <c r="C8" s="80" t="s">
        <v>25</v>
      </c>
      <c r="D8" s="54">
        <v>85</v>
      </c>
      <c r="E8" s="54">
        <v>119</v>
      </c>
      <c r="F8" s="55">
        <v>0.4</v>
      </c>
      <c r="G8" s="55">
        <v>0.29411764705882354</v>
      </c>
      <c r="H8" s="55">
        <v>0.30909090909090908</v>
      </c>
      <c r="I8" s="55">
        <v>5.0909090909090848E-2</v>
      </c>
      <c r="J8" s="56">
        <v>17.68070722828913</v>
      </c>
      <c r="K8" s="56">
        <v>20.452006530892842</v>
      </c>
      <c r="L8" s="60">
        <v>0.15674142820314524</v>
      </c>
      <c r="M8" s="126" t="s">
        <v>39</v>
      </c>
      <c r="N8" s="125" t="s">
        <v>25</v>
      </c>
      <c r="O8" s="130">
        <v>2.6217834957627355</v>
      </c>
    </row>
    <row r="9" spans="1:15" x14ac:dyDescent="0.35">
      <c r="A9" s="76" t="s">
        <v>40</v>
      </c>
      <c r="B9" s="77" t="s">
        <v>242</v>
      </c>
      <c r="C9" s="80" t="s">
        <v>25</v>
      </c>
      <c r="D9" s="54">
        <v>62</v>
      </c>
      <c r="E9" s="54">
        <v>62</v>
      </c>
      <c r="F9" s="55">
        <v>0</v>
      </c>
      <c r="G9" s="55">
        <v>0.31155778894472363</v>
      </c>
      <c r="H9" s="55">
        <v>0.36904761904761907</v>
      </c>
      <c r="I9" s="55">
        <v>0.18452380952380953</v>
      </c>
      <c r="J9" s="56">
        <v>7.2067883296524462</v>
      </c>
      <c r="K9" s="56">
        <v>6.833085358461453</v>
      </c>
      <c r="L9" s="60">
        <v>-5.1854300986388942E-2</v>
      </c>
      <c r="M9" s="124" t="s">
        <v>40</v>
      </c>
      <c r="N9" s="125" t="s">
        <v>25</v>
      </c>
      <c r="O9" s="130">
        <v>1.9967793880837361</v>
      </c>
    </row>
    <row r="10" spans="1:15" x14ac:dyDescent="0.35">
      <c r="A10" s="76" t="s">
        <v>88</v>
      </c>
      <c r="B10" s="77" t="s">
        <v>243</v>
      </c>
      <c r="C10" s="78" t="s">
        <v>31</v>
      </c>
      <c r="D10" s="54">
        <v>28</v>
      </c>
      <c r="E10" s="54">
        <v>50</v>
      </c>
      <c r="F10" s="55">
        <v>0.7857142857142857</v>
      </c>
      <c r="G10" s="55">
        <v>0.19047619047619047</v>
      </c>
      <c r="H10" s="55">
        <v>0.26315789473684209</v>
      </c>
      <c r="I10" s="55">
        <v>0.38157894736842107</v>
      </c>
      <c r="J10" s="56">
        <v>14.410705095213586</v>
      </c>
      <c r="K10" s="56">
        <v>28.960324355632782</v>
      </c>
      <c r="L10" s="60">
        <v>1.009639650821232</v>
      </c>
      <c r="M10" s="122" t="s">
        <v>88</v>
      </c>
      <c r="N10" s="123" t="s">
        <v>31</v>
      </c>
      <c r="O10" s="130">
        <v>4.3726551636684823</v>
      </c>
    </row>
    <row r="11" spans="1:15" x14ac:dyDescent="0.35">
      <c r="A11" s="76" t="s">
        <v>89</v>
      </c>
      <c r="B11" s="77" t="s">
        <v>244</v>
      </c>
      <c r="C11" s="78" t="s">
        <v>31</v>
      </c>
      <c r="D11" s="54">
        <v>1</v>
      </c>
      <c r="E11" s="54">
        <v>3</v>
      </c>
      <c r="F11" s="55">
        <v>2</v>
      </c>
      <c r="G11" s="55">
        <v>0.25</v>
      </c>
      <c r="H11" s="55">
        <v>0.3</v>
      </c>
      <c r="I11" s="55">
        <v>0.19999999999999996</v>
      </c>
      <c r="J11" s="56">
        <v>0.59772863120143449</v>
      </c>
      <c r="K11" s="56">
        <v>1.7167381974248925</v>
      </c>
      <c r="L11" s="60">
        <v>1.8721030042918454</v>
      </c>
      <c r="M11" s="122" t="s">
        <v>89</v>
      </c>
      <c r="N11" s="123" t="s">
        <v>31</v>
      </c>
      <c r="O11" s="130">
        <v>0.71037863181075511</v>
      </c>
    </row>
    <row r="12" spans="1:15" x14ac:dyDescent="0.35">
      <c r="A12" s="76" t="s">
        <v>41</v>
      </c>
      <c r="B12" s="77" t="s">
        <v>245</v>
      </c>
      <c r="C12" s="80" t="s">
        <v>25</v>
      </c>
      <c r="D12" s="54">
        <v>39</v>
      </c>
      <c r="E12" s="54">
        <v>40</v>
      </c>
      <c r="F12" s="55">
        <v>2.564102564102564E-2</v>
      </c>
      <c r="G12" s="55">
        <v>0.3577981651376147</v>
      </c>
      <c r="H12" s="55">
        <v>0.32786885245901637</v>
      </c>
      <c r="I12" s="55">
        <v>-8.3648591845313272E-2</v>
      </c>
      <c r="J12" s="56">
        <v>1.6892989409395101</v>
      </c>
      <c r="K12" s="56">
        <v>1.5543940777585639</v>
      </c>
      <c r="L12" s="60">
        <v>-7.9858490354536266E-2</v>
      </c>
      <c r="M12" s="124" t="s">
        <v>41</v>
      </c>
      <c r="N12" s="125" t="s">
        <v>25</v>
      </c>
      <c r="O12" s="130">
        <v>1.2152901733155699</v>
      </c>
    </row>
    <row r="13" spans="1:15" x14ac:dyDescent="0.35">
      <c r="A13" s="76" t="s">
        <v>90</v>
      </c>
      <c r="B13" s="77" t="s">
        <v>246</v>
      </c>
      <c r="C13" s="78" t="s">
        <v>31</v>
      </c>
      <c r="D13" s="54">
        <v>6</v>
      </c>
      <c r="E13" s="54">
        <v>4</v>
      </c>
      <c r="F13" s="55">
        <v>-0.33333333333333331</v>
      </c>
      <c r="G13" s="55">
        <v>0.42857142857142855</v>
      </c>
      <c r="H13" s="55">
        <v>0.36363636363636365</v>
      </c>
      <c r="I13" s="55">
        <v>-0.15151515151515144</v>
      </c>
      <c r="J13" s="56">
        <v>2.61039808570807</v>
      </c>
      <c r="K13" s="56">
        <v>1.2315270935960589</v>
      </c>
      <c r="L13" s="60">
        <v>-0.52822249589490966</v>
      </c>
      <c r="M13" s="122" t="s">
        <v>90</v>
      </c>
      <c r="N13" s="123" t="s">
        <v>31</v>
      </c>
      <c r="O13" s="130">
        <v>0.75886928476569915</v>
      </c>
    </row>
    <row r="14" spans="1:15" x14ac:dyDescent="0.35">
      <c r="A14" s="76" t="s">
        <v>91</v>
      </c>
      <c r="B14" s="77" t="s">
        <v>247</v>
      </c>
      <c r="C14" s="78" t="s">
        <v>31</v>
      </c>
      <c r="D14" s="54">
        <v>0</v>
      </c>
      <c r="E14" s="54">
        <v>1</v>
      </c>
      <c r="F14" s="66" t="s">
        <v>204</v>
      </c>
      <c r="G14" s="55">
        <v>0</v>
      </c>
      <c r="H14" s="55">
        <v>0.5</v>
      </c>
      <c r="I14" s="66" t="s">
        <v>204</v>
      </c>
      <c r="J14" s="56">
        <v>0</v>
      </c>
      <c r="K14" s="56">
        <v>0.41245617653124356</v>
      </c>
      <c r="L14" s="67" t="s">
        <v>204</v>
      </c>
      <c r="M14" s="122" t="s">
        <v>91</v>
      </c>
      <c r="N14" s="123" t="s">
        <v>31</v>
      </c>
      <c r="O14" s="130">
        <v>0.4699689820471849</v>
      </c>
    </row>
    <row r="15" spans="1:15" x14ac:dyDescent="0.35">
      <c r="A15" s="76" t="s">
        <v>92</v>
      </c>
      <c r="B15" s="77" t="s">
        <v>248</v>
      </c>
      <c r="C15" s="78" t="s">
        <v>31</v>
      </c>
      <c r="D15" s="54">
        <v>31</v>
      </c>
      <c r="E15" s="54">
        <v>21</v>
      </c>
      <c r="F15" s="55">
        <v>-0.32258064516129031</v>
      </c>
      <c r="G15" s="55">
        <v>0.25833333333333336</v>
      </c>
      <c r="H15" s="55">
        <v>0.22105263157894736</v>
      </c>
      <c r="I15" s="55">
        <v>-0.14431239388794578</v>
      </c>
      <c r="J15" s="56">
        <v>21.327829377364985</v>
      </c>
      <c r="K15" s="56">
        <v>10.206561360874849</v>
      </c>
      <c r="L15" s="60">
        <v>-0.52144396974091645</v>
      </c>
      <c r="M15" s="122" t="s">
        <v>92</v>
      </c>
      <c r="N15" s="123" t="s">
        <v>31</v>
      </c>
      <c r="O15" s="130">
        <v>3.2335550628233554</v>
      </c>
    </row>
    <row r="16" spans="1:15" x14ac:dyDescent="0.35">
      <c r="A16" s="76" t="s">
        <v>42</v>
      </c>
      <c r="B16" s="79" t="s">
        <v>249</v>
      </c>
      <c r="C16" s="80" t="s">
        <v>25</v>
      </c>
      <c r="D16" s="54">
        <v>75</v>
      </c>
      <c r="E16" s="54">
        <v>80</v>
      </c>
      <c r="F16" s="55">
        <v>6.6666666666666666E-2</v>
      </c>
      <c r="G16" s="55">
        <v>0.24916943521594684</v>
      </c>
      <c r="H16" s="55">
        <v>0.22857142857142856</v>
      </c>
      <c r="I16" s="55">
        <v>-8.266666666666668E-2</v>
      </c>
      <c r="J16" s="56">
        <v>20.709650697224905</v>
      </c>
      <c r="K16" s="56">
        <v>18.18388453233322</v>
      </c>
      <c r="L16" s="60">
        <v>-0.12196082888206984</v>
      </c>
      <c r="M16" s="126" t="s">
        <v>42</v>
      </c>
      <c r="N16" s="125" t="s">
        <v>25</v>
      </c>
      <c r="O16" s="130">
        <v>1.9781562100505172</v>
      </c>
    </row>
    <row r="17" spans="1:15" x14ac:dyDescent="0.35">
      <c r="A17" s="76" t="s">
        <v>93</v>
      </c>
      <c r="B17" s="77" t="s">
        <v>250</v>
      </c>
      <c r="C17" s="78" t="s">
        <v>31</v>
      </c>
      <c r="D17" s="54">
        <v>20</v>
      </c>
      <c r="E17" s="54">
        <v>16</v>
      </c>
      <c r="F17" s="55">
        <v>-0.2</v>
      </c>
      <c r="G17" s="55">
        <v>0.16260162601626016</v>
      </c>
      <c r="H17" s="55">
        <v>0.11594202898550725</v>
      </c>
      <c r="I17" s="55">
        <v>-0.28695652173913039</v>
      </c>
      <c r="J17" s="56">
        <v>17.977528089887642</v>
      </c>
      <c r="K17" s="56">
        <v>14.272970561998216</v>
      </c>
      <c r="L17" s="60">
        <v>-0.20606601248884929</v>
      </c>
      <c r="M17" s="122" t="s">
        <v>93</v>
      </c>
      <c r="N17" s="123" t="s">
        <v>31</v>
      </c>
      <c r="O17" s="130">
        <v>1.8237567108547723</v>
      </c>
    </row>
    <row r="18" spans="1:15" x14ac:dyDescent="0.35">
      <c r="A18" s="76" t="s">
        <v>43</v>
      </c>
      <c r="B18" s="77" t="s">
        <v>251</v>
      </c>
      <c r="C18" s="80" t="s">
        <v>25</v>
      </c>
      <c r="D18" s="54">
        <v>208</v>
      </c>
      <c r="E18" s="54">
        <v>196</v>
      </c>
      <c r="F18" s="55">
        <v>-5.7692307692307696E-2</v>
      </c>
      <c r="G18" s="55">
        <v>0.27012987012987011</v>
      </c>
      <c r="H18" s="55">
        <v>0.30672926447574334</v>
      </c>
      <c r="I18" s="55">
        <v>0.13548814253039609</v>
      </c>
      <c r="J18" s="56">
        <v>5.6463434496986808</v>
      </c>
      <c r="K18" s="56">
        <v>4.6350490109136491</v>
      </c>
      <c r="L18" s="60">
        <v>-0.1791060794998221</v>
      </c>
      <c r="M18" s="126" t="s">
        <v>43</v>
      </c>
      <c r="N18" s="125" t="s">
        <v>25</v>
      </c>
      <c r="O18" s="130">
        <v>1.4443535173140036</v>
      </c>
    </row>
    <row r="19" spans="1:15" x14ac:dyDescent="0.35">
      <c r="A19" s="76" t="s">
        <v>252</v>
      </c>
      <c r="B19" s="79" t="s">
        <v>253</v>
      </c>
      <c r="C19" s="80" t="s">
        <v>25</v>
      </c>
      <c r="D19" s="54">
        <v>22</v>
      </c>
      <c r="E19" s="54">
        <v>19</v>
      </c>
      <c r="F19" s="55">
        <v>-0.13636363636363635</v>
      </c>
      <c r="G19" s="55">
        <v>0.12790697674418605</v>
      </c>
      <c r="H19" s="55">
        <v>0.12582781456953643</v>
      </c>
      <c r="I19" s="55">
        <v>-1.6255267910897056E-2</v>
      </c>
      <c r="J19" s="56">
        <v>6.6425120772946862</v>
      </c>
      <c r="K19" s="56">
        <v>4.8818088386433711</v>
      </c>
      <c r="L19" s="60">
        <v>-0.26506586938241616</v>
      </c>
      <c r="M19" s="126" t="s">
        <v>44</v>
      </c>
      <c r="N19" s="125" t="s">
        <v>25</v>
      </c>
      <c r="O19" s="130">
        <v>0.97644957794251785</v>
      </c>
    </row>
    <row r="20" spans="1:15" x14ac:dyDescent="0.35">
      <c r="A20" s="81" t="s">
        <v>254</v>
      </c>
      <c r="B20" s="82" t="s">
        <v>246</v>
      </c>
      <c r="C20" s="80" t="s">
        <v>25</v>
      </c>
      <c r="D20" s="54">
        <v>9</v>
      </c>
      <c r="E20" s="54">
        <v>28</v>
      </c>
      <c r="F20" s="55">
        <v>2.1111111111111112</v>
      </c>
      <c r="G20" s="55">
        <v>8.4112149532710276E-2</v>
      </c>
      <c r="H20" s="55">
        <v>0.19178082191780821</v>
      </c>
      <c r="I20" s="55">
        <v>1.2800608828006088</v>
      </c>
      <c r="J20" s="56">
        <v>3.3695245226506927</v>
      </c>
      <c r="K20" s="56">
        <v>14.035087719298247</v>
      </c>
      <c r="L20" s="60">
        <v>3.1653021442495128</v>
      </c>
      <c r="M20" s="126" t="s">
        <v>45</v>
      </c>
      <c r="N20" s="125" t="s">
        <v>25</v>
      </c>
      <c r="O20" s="130">
        <v>1.2478858362729215</v>
      </c>
    </row>
    <row r="21" spans="1:15" x14ac:dyDescent="0.35">
      <c r="A21" s="76" t="s">
        <v>255</v>
      </c>
      <c r="B21" s="77" t="s">
        <v>253</v>
      </c>
      <c r="C21" s="80" t="s">
        <v>25</v>
      </c>
      <c r="D21" s="54">
        <v>64</v>
      </c>
      <c r="E21" s="54">
        <v>38</v>
      </c>
      <c r="F21" s="55">
        <v>-0.40625</v>
      </c>
      <c r="G21" s="55">
        <v>0.22939068100358423</v>
      </c>
      <c r="H21" s="55">
        <v>0.152</v>
      </c>
      <c r="I21" s="55">
        <v>-0.33737500000000004</v>
      </c>
      <c r="J21" s="56">
        <v>11.603662405946878</v>
      </c>
      <c r="K21" s="56">
        <v>6.0490289716650745</v>
      </c>
      <c r="L21" s="60">
        <v>-0.47869657354345757</v>
      </c>
      <c r="M21" s="126" t="s">
        <v>46</v>
      </c>
      <c r="N21" s="125" t="s">
        <v>25</v>
      </c>
      <c r="O21" s="130">
        <v>0.90796355721006683</v>
      </c>
    </row>
    <row r="22" spans="1:15" x14ac:dyDescent="0.35">
      <c r="A22" s="83" t="s">
        <v>47</v>
      </c>
      <c r="B22" s="79" t="s">
        <v>238</v>
      </c>
      <c r="C22" s="80" t="s">
        <v>25</v>
      </c>
      <c r="D22" s="54">
        <v>149</v>
      </c>
      <c r="E22" s="54">
        <v>232</v>
      </c>
      <c r="F22" s="55">
        <v>0.55704697986577179</v>
      </c>
      <c r="G22" s="55">
        <v>0.23100775193798451</v>
      </c>
      <c r="H22" s="55">
        <v>0.2951653944020356</v>
      </c>
      <c r="I22" s="55">
        <v>0.27772939187458356</v>
      </c>
      <c r="J22" s="56">
        <v>30.864836872087</v>
      </c>
      <c r="K22" s="56">
        <v>40.66251862238191</v>
      </c>
      <c r="L22" s="60">
        <v>0.31743831308421933</v>
      </c>
      <c r="M22" s="126" t="s">
        <v>47</v>
      </c>
      <c r="N22" s="125" t="s">
        <v>25</v>
      </c>
      <c r="O22" s="130">
        <v>3.629443232457235</v>
      </c>
    </row>
    <row r="23" spans="1:15" x14ac:dyDescent="0.35">
      <c r="A23" s="83" t="s">
        <v>94</v>
      </c>
      <c r="B23" s="79" t="s">
        <v>256</v>
      </c>
      <c r="C23" s="78" t="s">
        <v>31</v>
      </c>
      <c r="D23" s="54">
        <v>1</v>
      </c>
      <c r="E23" s="54">
        <v>2</v>
      </c>
      <c r="F23" s="55">
        <v>1</v>
      </c>
      <c r="G23" s="55">
        <v>0.33333333333333331</v>
      </c>
      <c r="H23" s="55">
        <v>0.22222222222222221</v>
      </c>
      <c r="I23" s="55">
        <v>-0.33333333333333331</v>
      </c>
      <c r="J23" s="56">
        <v>1.8315018315018314</v>
      </c>
      <c r="K23" s="56">
        <v>2.7529249827942186</v>
      </c>
      <c r="L23" s="60">
        <v>0.50309704060564342</v>
      </c>
      <c r="M23" s="122" t="s">
        <v>94</v>
      </c>
      <c r="N23" s="123" t="s">
        <v>31</v>
      </c>
      <c r="O23" s="130">
        <v>0.59803247316329278</v>
      </c>
    </row>
    <row r="24" spans="1:15" x14ac:dyDescent="0.35">
      <c r="A24" s="76" t="s">
        <v>48</v>
      </c>
      <c r="B24" s="77" t="s">
        <v>246</v>
      </c>
      <c r="C24" s="80" t="s">
        <v>25</v>
      </c>
      <c r="D24" s="54">
        <v>57</v>
      </c>
      <c r="E24" s="54">
        <v>77</v>
      </c>
      <c r="F24" s="55">
        <v>0.35087719298245612</v>
      </c>
      <c r="G24" s="55">
        <v>0.29381443298969073</v>
      </c>
      <c r="H24" s="55">
        <v>0.34375</v>
      </c>
      <c r="I24" s="55">
        <v>0.16995614035087714</v>
      </c>
      <c r="J24" s="56">
        <v>8.6989698588325055</v>
      </c>
      <c r="K24" s="56">
        <v>9.6442885771543079</v>
      </c>
      <c r="L24" s="60">
        <v>0.10867019125971247</v>
      </c>
      <c r="M24" s="126" t="s">
        <v>48</v>
      </c>
      <c r="N24" s="125" t="s">
        <v>25</v>
      </c>
      <c r="O24" s="130">
        <v>2.32171420904172</v>
      </c>
    </row>
    <row r="25" spans="1:15" x14ac:dyDescent="0.35">
      <c r="A25" s="76" t="s">
        <v>257</v>
      </c>
      <c r="B25" s="77" t="s">
        <v>258</v>
      </c>
      <c r="C25" s="80" t="s">
        <v>25</v>
      </c>
      <c r="D25" s="54">
        <v>134</v>
      </c>
      <c r="E25" s="54">
        <v>186</v>
      </c>
      <c r="F25" s="55">
        <v>0.38805970149253732</v>
      </c>
      <c r="G25" s="55">
        <v>0.26907630522088355</v>
      </c>
      <c r="H25" s="55">
        <v>0.31472081218274112</v>
      </c>
      <c r="I25" s="55">
        <v>0.16963406318660498</v>
      </c>
      <c r="J25" s="56">
        <v>40.785268604474204</v>
      </c>
      <c r="K25" s="56">
        <v>46.622383757363075</v>
      </c>
      <c r="L25" s="60">
        <v>0.14311822264788346</v>
      </c>
      <c r="M25" s="126" t="s">
        <v>49</v>
      </c>
      <c r="N25" s="125" t="s">
        <v>25</v>
      </c>
      <c r="O25" s="130">
        <v>5.4430288992644602</v>
      </c>
    </row>
    <row r="26" spans="1:15" x14ac:dyDescent="0.35">
      <c r="A26" s="76" t="s">
        <v>259</v>
      </c>
      <c r="B26" s="77" t="s">
        <v>241</v>
      </c>
      <c r="C26" s="80" t="s">
        <v>25</v>
      </c>
      <c r="D26" s="54">
        <v>63</v>
      </c>
      <c r="E26" s="54">
        <v>82</v>
      </c>
      <c r="F26" s="55">
        <v>0.30158730158730157</v>
      </c>
      <c r="G26" s="55">
        <v>0.2342007434944238</v>
      </c>
      <c r="H26" s="55">
        <v>0.29927007299270075</v>
      </c>
      <c r="I26" s="55">
        <v>0.27783570849264289</v>
      </c>
      <c r="J26" s="56">
        <v>24.691358024691358</v>
      </c>
      <c r="K26" s="56">
        <v>32.918506623845843</v>
      </c>
      <c r="L26" s="60">
        <v>0.33319951826575667</v>
      </c>
      <c r="M26" s="126" t="s">
        <v>50</v>
      </c>
      <c r="N26" s="125" t="s">
        <v>25</v>
      </c>
      <c r="O26" s="130">
        <v>2.4186721489902041</v>
      </c>
    </row>
    <row r="27" spans="1:15" x14ac:dyDescent="0.35">
      <c r="A27" s="76" t="s">
        <v>95</v>
      </c>
      <c r="B27" s="77" t="s">
        <v>260</v>
      </c>
      <c r="C27" s="78" t="s">
        <v>31</v>
      </c>
      <c r="D27" s="54">
        <v>10</v>
      </c>
      <c r="E27" s="54">
        <v>8</v>
      </c>
      <c r="F27" s="55">
        <v>-0.2</v>
      </c>
      <c r="G27" s="55">
        <v>0.30303030303030304</v>
      </c>
      <c r="H27" s="55">
        <v>0.33333333333333331</v>
      </c>
      <c r="I27" s="55">
        <v>9.9999999999999908E-2</v>
      </c>
      <c r="J27" s="56">
        <v>4.4169611307420498</v>
      </c>
      <c r="K27" s="56">
        <v>2.9112081513828243</v>
      </c>
      <c r="L27" s="60">
        <v>-0.34090247452692862</v>
      </c>
      <c r="M27" s="122" t="s">
        <v>95</v>
      </c>
      <c r="N27" s="123" t="s">
        <v>31</v>
      </c>
      <c r="O27" s="130">
        <v>0.98979888523900561</v>
      </c>
    </row>
    <row r="28" spans="1:15" x14ac:dyDescent="0.35">
      <c r="A28" s="81" t="s">
        <v>96</v>
      </c>
      <c r="B28" s="82" t="s">
        <v>246</v>
      </c>
      <c r="C28" s="78" t="s">
        <v>31</v>
      </c>
      <c r="D28" s="54">
        <v>3</v>
      </c>
      <c r="E28" s="54">
        <v>4</v>
      </c>
      <c r="F28" s="55">
        <v>0.33333333333333331</v>
      </c>
      <c r="G28" s="55">
        <v>0.12</v>
      </c>
      <c r="H28" s="55">
        <v>0.16</v>
      </c>
      <c r="I28" s="55">
        <v>0.33333333333333343</v>
      </c>
      <c r="J28" s="56">
        <v>2.3594180102241449</v>
      </c>
      <c r="K28" s="56">
        <v>2.530844669408415</v>
      </c>
      <c r="L28" s="60">
        <v>7.2656332384266484E-2</v>
      </c>
      <c r="M28" s="122" t="s">
        <v>96</v>
      </c>
      <c r="N28" s="123" t="s">
        <v>31</v>
      </c>
      <c r="O28" s="130">
        <v>0.50874080292017221</v>
      </c>
    </row>
    <row r="29" spans="1:15" x14ac:dyDescent="0.35">
      <c r="A29" s="76" t="s">
        <v>51</v>
      </c>
      <c r="B29" s="77" t="s">
        <v>241</v>
      </c>
      <c r="C29" s="80" t="s">
        <v>25</v>
      </c>
      <c r="D29" s="54">
        <v>80</v>
      </c>
      <c r="E29" s="54">
        <v>103</v>
      </c>
      <c r="F29" s="55">
        <v>0.28749999999999998</v>
      </c>
      <c r="G29" s="55">
        <v>0.23529411764705882</v>
      </c>
      <c r="H29" s="55">
        <v>0.27613941018766758</v>
      </c>
      <c r="I29" s="55">
        <v>0.17359249329758722</v>
      </c>
      <c r="J29" s="56">
        <v>43.03388918773534</v>
      </c>
      <c r="K29" s="56">
        <v>44.434857635893017</v>
      </c>
      <c r="L29" s="60">
        <v>3.2555004314064016E-2</v>
      </c>
      <c r="M29" s="126" t="s">
        <v>51</v>
      </c>
      <c r="N29" s="125" t="s">
        <v>25</v>
      </c>
      <c r="O29" s="130">
        <v>2.5247263858419227</v>
      </c>
    </row>
    <row r="30" spans="1:15" x14ac:dyDescent="0.35">
      <c r="A30" s="84" t="s">
        <v>261</v>
      </c>
      <c r="B30" s="77" t="s">
        <v>256</v>
      </c>
      <c r="C30" s="80" t="s">
        <v>25</v>
      </c>
      <c r="D30" s="54">
        <v>51</v>
      </c>
      <c r="E30" s="54">
        <v>49</v>
      </c>
      <c r="F30" s="55">
        <v>-3.9215686274509803E-2</v>
      </c>
      <c r="G30" s="55">
        <v>0.2982456140350877</v>
      </c>
      <c r="H30" s="55">
        <v>0.44954128440366975</v>
      </c>
      <c r="I30" s="55">
        <v>0.50728548300053988</v>
      </c>
      <c r="J30" s="56">
        <v>26.778682068784459</v>
      </c>
      <c r="K30" s="56">
        <v>33.863165169315828</v>
      </c>
      <c r="L30" s="60">
        <v>0.26455682480317627</v>
      </c>
      <c r="M30" s="126" t="s">
        <v>52</v>
      </c>
      <c r="N30" s="125" t="s">
        <v>25</v>
      </c>
      <c r="O30" s="130">
        <v>1.9073309627934225</v>
      </c>
    </row>
    <row r="31" spans="1:15" x14ac:dyDescent="0.35">
      <c r="A31" s="76" t="s">
        <v>262</v>
      </c>
      <c r="B31" s="77" t="s">
        <v>241</v>
      </c>
      <c r="C31" s="80" t="s">
        <v>25</v>
      </c>
      <c r="D31" s="54">
        <v>248</v>
      </c>
      <c r="E31" s="54">
        <v>289</v>
      </c>
      <c r="F31" s="55">
        <v>0.16532258064516128</v>
      </c>
      <c r="G31" s="55">
        <v>0.22773186409550045</v>
      </c>
      <c r="H31" s="55">
        <v>0.27136150234741785</v>
      </c>
      <c r="I31" s="55">
        <v>0.19158337119491151</v>
      </c>
      <c r="J31" s="56">
        <v>23.548402411812184</v>
      </c>
      <c r="K31" s="56">
        <v>25.677476677032431</v>
      </c>
      <c r="L31" s="60">
        <v>9.0412683968415439E-2</v>
      </c>
      <c r="M31" s="126" t="s">
        <v>53</v>
      </c>
      <c r="N31" s="125" t="s">
        <v>25</v>
      </c>
      <c r="O31" s="130">
        <v>2.5796868849254344</v>
      </c>
    </row>
    <row r="32" spans="1:15" x14ac:dyDescent="0.35">
      <c r="A32" s="76" t="s">
        <v>54</v>
      </c>
      <c r="B32" s="77" t="s">
        <v>263</v>
      </c>
      <c r="C32" s="80" t="s">
        <v>25</v>
      </c>
      <c r="D32" s="54">
        <v>68</v>
      </c>
      <c r="E32" s="54">
        <v>104</v>
      </c>
      <c r="F32" s="55">
        <v>0.52941176470588236</v>
      </c>
      <c r="G32" s="55">
        <v>0.18181818181818182</v>
      </c>
      <c r="H32" s="55">
        <v>0.24413145539906103</v>
      </c>
      <c r="I32" s="55">
        <v>0.34272300469483563</v>
      </c>
      <c r="J32" s="56">
        <v>17.923036373220874</v>
      </c>
      <c r="K32" s="56">
        <v>28.249354882520709</v>
      </c>
      <c r="L32" s="60">
        <v>0.57614782976887613</v>
      </c>
      <c r="M32" s="126" t="s">
        <v>54</v>
      </c>
      <c r="N32" s="125" t="s">
        <v>25</v>
      </c>
      <c r="O32" s="130">
        <v>2.4566716351275697</v>
      </c>
    </row>
    <row r="33" spans="1:15" x14ac:dyDescent="0.35">
      <c r="A33" s="76" t="s">
        <v>55</v>
      </c>
      <c r="B33" s="77" t="s">
        <v>264</v>
      </c>
      <c r="C33" s="80" t="s">
        <v>25</v>
      </c>
      <c r="D33" s="54">
        <v>107</v>
      </c>
      <c r="E33" s="54">
        <v>91</v>
      </c>
      <c r="F33" s="55">
        <v>-0.14953271028037382</v>
      </c>
      <c r="G33" s="55">
        <v>0.18771929824561404</v>
      </c>
      <c r="H33" s="55">
        <v>0.14724919093851133</v>
      </c>
      <c r="I33" s="55">
        <v>-0.21558842210325743</v>
      </c>
      <c r="J33" s="56">
        <v>41.08274140909964</v>
      </c>
      <c r="K33" s="56">
        <v>28.665931642778393</v>
      </c>
      <c r="L33" s="60">
        <v>-0.30223907510638959</v>
      </c>
      <c r="M33" s="126" t="s">
        <v>55</v>
      </c>
      <c r="N33" s="125" t="s">
        <v>25</v>
      </c>
      <c r="O33" s="130">
        <v>2.1246392782763808</v>
      </c>
    </row>
    <row r="34" spans="1:15" x14ac:dyDescent="0.35">
      <c r="A34" s="85" t="s">
        <v>265</v>
      </c>
      <c r="B34" s="79" t="s">
        <v>266</v>
      </c>
      <c r="C34" s="80" t="s">
        <v>25</v>
      </c>
      <c r="D34" s="54">
        <v>54</v>
      </c>
      <c r="E34" s="54">
        <v>44</v>
      </c>
      <c r="F34" s="55">
        <v>-0.18518518518518517</v>
      </c>
      <c r="G34" s="55">
        <v>0.1758957654723127</v>
      </c>
      <c r="H34" s="55">
        <v>0.16236162361623616</v>
      </c>
      <c r="I34" s="55">
        <v>-7.6944102774361089E-2</v>
      </c>
      <c r="J34" s="56">
        <v>23.560209424083769</v>
      </c>
      <c r="K34" s="56">
        <v>17.699115044247787</v>
      </c>
      <c r="L34" s="60">
        <v>-0.24877089478859393</v>
      </c>
      <c r="M34" s="126" t="s">
        <v>56</v>
      </c>
      <c r="N34" s="125" t="s">
        <v>25</v>
      </c>
      <c r="O34" s="130">
        <v>1.8653275875591129</v>
      </c>
    </row>
    <row r="35" spans="1:15" x14ac:dyDescent="0.35">
      <c r="A35" s="76" t="s">
        <v>267</v>
      </c>
      <c r="B35" s="77" t="s">
        <v>268</v>
      </c>
      <c r="C35" s="80" t="s">
        <v>25</v>
      </c>
      <c r="D35" s="54">
        <v>45</v>
      </c>
      <c r="E35" s="54">
        <v>48</v>
      </c>
      <c r="F35" s="55">
        <v>6.6666666666666666E-2</v>
      </c>
      <c r="G35" s="55">
        <v>0.25568181818181818</v>
      </c>
      <c r="H35" s="55">
        <v>0.19433198380566802</v>
      </c>
      <c r="I35" s="55">
        <v>-0.23994601889338729</v>
      </c>
      <c r="J35" s="56">
        <v>18.907563025210081</v>
      </c>
      <c r="K35" s="56">
        <v>19.627887957472911</v>
      </c>
      <c r="L35" s="60">
        <v>3.8097185306345246E-2</v>
      </c>
      <c r="M35" s="126" t="s">
        <v>57</v>
      </c>
      <c r="N35" s="125" t="s">
        <v>25</v>
      </c>
      <c r="O35" s="130">
        <v>1.5653152235058168</v>
      </c>
    </row>
    <row r="36" spans="1:15" x14ac:dyDescent="0.35">
      <c r="A36" s="81" t="s">
        <v>269</v>
      </c>
      <c r="B36" s="82" t="s">
        <v>256</v>
      </c>
      <c r="C36" s="80" t="s">
        <v>25</v>
      </c>
      <c r="D36" s="54">
        <v>43</v>
      </c>
      <c r="E36" s="54">
        <v>53</v>
      </c>
      <c r="F36" s="55">
        <v>0.23255813953488372</v>
      </c>
      <c r="G36" s="55">
        <v>0.28104575163398693</v>
      </c>
      <c r="H36" s="55">
        <v>0.33757961783439489</v>
      </c>
      <c r="I36" s="55">
        <v>0.20115538438749808</v>
      </c>
      <c r="J36" s="56">
        <v>13.543307086614172</v>
      </c>
      <c r="K36" s="56">
        <v>20.007550018875047</v>
      </c>
      <c r="L36" s="60">
        <v>0.4773016583704251</v>
      </c>
      <c r="M36" s="126" t="s">
        <v>58</v>
      </c>
      <c r="N36" s="125" t="s">
        <v>25</v>
      </c>
      <c r="O36" s="130">
        <v>2.2563128867394786</v>
      </c>
    </row>
    <row r="37" spans="1:15" x14ac:dyDescent="0.35">
      <c r="A37" s="76" t="s">
        <v>270</v>
      </c>
      <c r="B37" s="82" t="s">
        <v>256</v>
      </c>
      <c r="C37" s="80" t="s">
        <v>25</v>
      </c>
      <c r="D37" s="54">
        <v>449</v>
      </c>
      <c r="E37" s="54">
        <v>495</v>
      </c>
      <c r="F37" s="55">
        <v>0.10244988864142539</v>
      </c>
      <c r="G37" s="55">
        <v>0.35776892430278884</v>
      </c>
      <c r="H37" s="55">
        <v>0.38854003139717425</v>
      </c>
      <c r="I37" s="55">
        <v>8.6008328292769901E-2</v>
      </c>
      <c r="J37" s="56">
        <v>14.054527811688107</v>
      </c>
      <c r="K37" s="56">
        <v>15.108737123235407</v>
      </c>
      <c r="L37" s="60">
        <v>7.5008518654791981E-2</v>
      </c>
      <c r="M37" s="126" t="s">
        <v>59</v>
      </c>
      <c r="N37" s="125" t="s">
        <v>25</v>
      </c>
      <c r="O37" s="130">
        <v>2.526237141708124</v>
      </c>
    </row>
    <row r="38" spans="1:15" x14ac:dyDescent="0.35">
      <c r="A38" s="76" t="s">
        <v>60</v>
      </c>
      <c r="B38" s="77" t="s">
        <v>271</v>
      </c>
      <c r="C38" s="80" t="s">
        <v>25</v>
      </c>
      <c r="D38" s="54">
        <v>73</v>
      </c>
      <c r="E38" s="54">
        <v>71</v>
      </c>
      <c r="F38" s="55">
        <v>-2.7397260273972601E-2</v>
      </c>
      <c r="G38" s="55">
        <v>0.21987951807228914</v>
      </c>
      <c r="H38" s="55">
        <v>0.18882978723404256</v>
      </c>
      <c r="I38" s="55">
        <v>-0.14121247449723104</v>
      </c>
      <c r="J38" s="56">
        <v>24.144203737390441</v>
      </c>
      <c r="K38" s="56">
        <v>22.008679479231244</v>
      </c>
      <c r="L38" s="60">
        <v>-8.8448734171840182E-2</v>
      </c>
      <c r="M38" s="126" t="s">
        <v>60</v>
      </c>
      <c r="N38" s="125" t="s">
        <v>25</v>
      </c>
      <c r="O38" s="130">
        <v>2.3218814434253967</v>
      </c>
    </row>
    <row r="39" spans="1:15" x14ac:dyDescent="0.35">
      <c r="A39" s="76" t="s">
        <v>272</v>
      </c>
      <c r="B39" s="77" t="s">
        <v>273</v>
      </c>
      <c r="C39" s="78" t="s">
        <v>31</v>
      </c>
      <c r="D39" s="54">
        <v>15</v>
      </c>
      <c r="E39" s="54">
        <v>15</v>
      </c>
      <c r="F39" s="55">
        <v>0</v>
      </c>
      <c r="G39" s="55">
        <v>0.25</v>
      </c>
      <c r="H39" s="55">
        <v>0.36585365853658536</v>
      </c>
      <c r="I39" s="55">
        <v>0.46341463414634143</v>
      </c>
      <c r="J39" s="56">
        <v>2.4964633435965711</v>
      </c>
      <c r="K39" s="56">
        <v>2.2450048641772056</v>
      </c>
      <c r="L39" s="60">
        <v>-0.10072588490608386</v>
      </c>
      <c r="M39" s="122" t="s">
        <v>98</v>
      </c>
      <c r="N39" s="123" t="s">
        <v>31</v>
      </c>
      <c r="O39" s="130">
        <v>1.2193436679483323</v>
      </c>
    </row>
    <row r="40" spans="1:15" x14ac:dyDescent="0.35">
      <c r="A40" s="76" t="s">
        <v>274</v>
      </c>
      <c r="B40" s="77" t="s">
        <v>250</v>
      </c>
      <c r="C40" s="80" t="s">
        <v>25</v>
      </c>
      <c r="D40" s="54">
        <v>65</v>
      </c>
      <c r="E40" s="54">
        <v>112</v>
      </c>
      <c r="F40" s="55">
        <v>0.72307692307692306</v>
      </c>
      <c r="G40" s="55">
        <v>0.14541387024608501</v>
      </c>
      <c r="H40" s="55">
        <v>0.23333333333333334</v>
      </c>
      <c r="I40" s="55">
        <v>0.60461538461538455</v>
      </c>
      <c r="J40" s="56">
        <v>23.683731098560756</v>
      </c>
      <c r="K40" s="56">
        <v>42.320045342905729</v>
      </c>
      <c r="L40" s="60">
        <v>0.786882529901612</v>
      </c>
      <c r="M40" s="126" t="s">
        <v>61</v>
      </c>
      <c r="N40" s="125" t="s">
        <v>25</v>
      </c>
      <c r="O40" s="130">
        <v>3.415378657237782</v>
      </c>
    </row>
    <row r="41" spans="1:15" x14ac:dyDescent="0.35">
      <c r="A41" s="84" t="s">
        <v>62</v>
      </c>
      <c r="B41" s="77" t="s">
        <v>275</v>
      </c>
      <c r="C41" s="80" t="s">
        <v>25</v>
      </c>
      <c r="D41" s="54">
        <v>24</v>
      </c>
      <c r="E41" s="54">
        <v>33</v>
      </c>
      <c r="F41" s="55">
        <v>0.375</v>
      </c>
      <c r="G41" s="55">
        <v>0.15094339622641509</v>
      </c>
      <c r="H41" s="55">
        <v>0.19298245614035087</v>
      </c>
      <c r="I41" s="55">
        <v>0.27850877192982454</v>
      </c>
      <c r="J41" s="56">
        <v>14.755610205963725</v>
      </c>
      <c r="K41" s="56">
        <v>20.554344440984117</v>
      </c>
      <c r="L41" s="60">
        <v>0.39298505138586115</v>
      </c>
      <c r="M41" s="126" t="s">
        <v>62</v>
      </c>
      <c r="N41" s="125" t="s">
        <v>25</v>
      </c>
      <c r="O41" s="130">
        <v>1.4028942132739299</v>
      </c>
    </row>
    <row r="42" spans="1:15" x14ac:dyDescent="0.35">
      <c r="A42" s="76" t="s">
        <v>276</v>
      </c>
      <c r="B42" s="79" t="s">
        <v>264</v>
      </c>
      <c r="C42" s="80" t="s">
        <v>25</v>
      </c>
      <c r="D42" s="54">
        <v>80</v>
      </c>
      <c r="E42" s="54">
        <v>82</v>
      </c>
      <c r="F42" s="55">
        <v>2.5000000000000001E-2</v>
      </c>
      <c r="G42" s="55">
        <v>0.35874439461883406</v>
      </c>
      <c r="H42" s="55">
        <v>0.33333333333333331</v>
      </c>
      <c r="I42" s="55">
        <v>-7.0833333333333331E-2</v>
      </c>
      <c r="J42" s="56">
        <v>23.763552651121341</v>
      </c>
      <c r="K42" s="56">
        <v>19.577414348812223</v>
      </c>
      <c r="L42" s="60">
        <v>-0.17615793243404559</v>
      </c>
      <c r="M42" s="126" t="s">
        <v>63</v>
      </c>
      <c r="N42" s="125" t="s">
        <v>25</v>
      </c>
      <c r="O42" s="130">
        <v>3.790838191307885</v>
      </c>
    </row>
    <row r="43" spans="1:15" x14ac:dyDescent="0.35">
      <c r="A43" s="76" t="s">
        <v>64</v>
      </c>
      <c r="B43" s="77" t="s">
        <v>273</v>
      </c>
      <c r="C43" s="80" t="s">
        <v>25</v>
      </c>
      <c r="D43" s="54">
        <v>60</v>
      </c>
      <c r="E43" s="54">
        <v>64</v>
      </c>
      <c r="F43" s="55">
        <v>6.6666666666666666E-2</v>
      </c>
      <c r="G43" s="55">
        <v>0.30769230769230771</v>
      </c>
      <c r="H43" s="55">
        <v>0.25702811244979917</v>
      </c>
      <c r="I43" s="55">
        <v>-0.16465863453815274</v>
      </c>
      <c r="J43" s="56">
        <v>9.6696212731668005</v>
      </c>
      <c r="K43" s="56">
        <v>9.7353209613629446</v>
      </c>
      <c r="L43" s="60">
        <v>6.7944427542845614E-3</v>
      </c>
      <c r="M43" s="126" t="s">
        <v>64</v>
      </c>
      <c r="N43" s="125" t="s">
        <v>25</v>
      </c>
      <c r="O43" s="130">
        <v>2.1380655851618249</v>
      </c>
    </row>
    <row r="44" spans="1:15" x14ac:dyDescent="0.35">
      <c r="A44" s="84" t="s">
        <v>65</v>
      </c>
      <c r="B44" s="77" t="s">
        <v>277</v>
      </c>
      <c r="C44" s="80" t="s">
        <v>25</v>
      </c>
      <c r="D44" s="54">
        <v>23</v>
      </c>
      <c r="E44" s="54">
        <v>23</v>
      </c>
      <c r="F44" s="55">
        <v>0</v>
      </c>
      <c r="G44" s="55">
        <v>0.21495327102803738</v>
      </c>
      <c r="H44" s="55">
        <v>0.34328358208955223</v>
      </c>
      <c r="I44" s="55">
        <v>0.59701492537313428</v>
      </c>
      <c r="J44" s="56">
        <v>3.5700426852929761</v>
      </c>
      <c r="K44" s="56">
        <v>2.8603407536376078</v>
      </c>
      <c r="L44" s="60">
        <v>-0.1987936823778135</v>
      </c>
      <c r="M44" s="126" t="s">
        <v>65</v>
      </c>
      <c r="N44" s="125" t="s">
        <v>25</v>
      </c>
      <c r="O44" s="130">
        <v>1.1367286925148885</v>
      </c>
    </row>
    <row r="45" spans="1:15" x14ac:dyDescent="0.35">
      <c r="A45" s="76" t="s">
        <v>99</v>
      </c>
      <c r="B45" s="79" t="s">
        <v>278</v>
      </c>
      <c r="C45" s="78" t="s">
        <v>31</v>
      </c>
      <c r="D45" s="54">
        <v>2</v>
      </c>
      <c r="E45" s="54">
        <v>3</v>
      </c>
      <c r="F45" s="55">
        <v>0.5</v>
      </c>
      <c r="G45" s="55">
        <v>0.2</v>
      </c>
      <c r="H45" s="55">
        <v>0.27272727272727271</v>
      </c>
      <c r="I45" s="55">
        <v>0.36363636363636348</v>
      </c>
      <c r="J45" s="56">
        <v>1.9212295869356388</v>
      </c>
      <c r="K45" s="56">
        <v>2.3603461841070024</v>
      </c>
      <c r="L45" s="60">
        <v>0.22856018882769472</v>
      </c>
      <c r="M45" s="122" t="s">
        <v>99</v>
      </c>
      <c r="N45" s="123" t="s">
        <v>31</v>
      </c>
      <c r="O45" s="130">
        <v>0.85571259466320582</v>
      </c>
    </row>
    <row r="46" spans="1:15" ht="29" x14ac:dyDescent="0.35">
      <c r="A46" s="76" t="s">
        <v>279</v>
      </c>
      <c r="B46" s="77" t="s">
        <v>250</v>
      </c>
      <c r="C46" s="80" t="s">
        <v>25</v>
      </c>
      <c r="D46" s="54">
        <v>54</v>
      </c>
      <c r="E46" s="54">
        <v>66</v>
      </c>
      <c r="F46" s="55">
        <v>0.22222222222222221</v>
      </c>
      <c r="G46" s="55">
        <v>0.16167664670658682</v>
      </c>
      <c r="H46" s="55">
        <v>0.21710526315789475</v>
      </c>
      <c r="I46" s="55">
        <v>0.34283625730994161</v>
      </c>
      <c r="J46" s="56">
        <v>19.937234631714968</v>
      </c>
      <c r="K46" s="56">
        <v>19.369038884812912</v>
      </c>
      <c r="L46" s="60">
        <v>-2.8499225564522571E-2</v>
      </c>
      <c r="M46" s="126" t="s">
        <v>66</v>
      </c>
      <c r="N46" s="125" t="s">
        <v>25</v>
      </c>
      <c r="O46" s="130">
        <v>2.0504185494531439</v>
      </c>
    </row>
    <row r="47" spans="1:15" x14ac:dyDescent="0.35">
      <c r="A47" s="76" t="s">
        <v>100</v>
      </c>
      <c r="B47" s="77" t="s">
        <v>243</v>
      </c>
      <c r="C47" s="86" t="s">
        <v>31</v>
      </c>
      <c r="D47" s="54">
        <v>49</v>
      </c>
      <c r="E47" s="54">
        <v>68</v>
      </c>
      <c r="F47" s="55">
        <v>0.38775510204081631</v>
      </c>
      <c r="G47" s="55">
        <v>0.26630434782608697</v>
      </c>
      <c r="H47" s="55">
        <v>0.28691983122362869</v>
      </c>
      <c r="I47" s="55">
        <v>7.7413243778523974E-2</v>
      </c>
      <c r="J47" s="56">
        <v>12.635379061371841</v>
      </c>
      <c r="K47" s="56">
        <v>16.815034619188921</v>
      </c>
      <c r="L47" s="60">
        <v>0.33078988271866605</v>
      </c>
      <c r="M47" s="126" t="s">
        <v>100</v>
      </c>
      <c r="N47" s="127" t="s">
        <v>31</v>
      </c>
      <c r="O47" s="130">
        <v>3.5516371480353697</v>
      </c>
    </row>
    <row r="48" spans="1:15" x14ac:dyDescent="0.35">
      <c r="A48" s="76" t="s">
        <v>280</v>
      </c>
      <c r="B48" s="77" t="s">
        <v>234</v>
      </c>
      <c r="C48" s="80" t="s">
        <v>25</v>
      </c>
      <c r="D48" s="54">
        <v>734</v>
      </c>
      <c r="E48" s="54">
        <v>704</v>
      </c>
      <c r="F48" s="55">
        <v>-4.0871934604904632E-2</v>
      </c>
      <c r="G48" s="55">
        <v>0.5345957756737072</v>
      </c>
      <c r="H48" s="55">
        <v>0.54615981380915435</v>
      </c>
      <c r="I48" s="55">
        <v>2.1631368337832343E-2</v>
      </c>
      <c r="J48" s="56">
        <v>3.9043487743057681</v>
      </c>
      <c r="K48" s="56">
        <v>3.5976645842116692</v>
      </c>
      <c r="L48" s="60">
        <v>-7.8549383731383052E-2</v>
      </c>
      <c r="M48" s="126" t="s">
        <v>67</v>
      </c>
      <c r="N48" s="125" t="s">
        <v>25</v>
      </c>
      <c r="O48" s="130">
        <v>1.6639169100401197</v>
      </c>
    </row>
    <row r="49" spans="1:15" x14ac:dyDescent="0.35">
      <c r="A49" s="76" t="s">
        <v>281</v>
      </c>
      <c r="B49" s="77" t="s">
        <v>256</v>
      </c>
      <c r="C49" s="80" t="s">
        <v>25</v>
      </c>
      <c r="D49" s="54">
        <v>33</v>
      </c>
      <c r="E49" s="54">
        <v>48</v>
      </c>
      <c r="F49" s="55">
        <v>0.45454545454545453</v>
      </c>
      <c r="G49" s="55">
        <v>0.22448979591836735</v>
      </c>
      <c r="H49" s="55">
        <v>0.34532374100719426</v>
      </c>
      <c r="I49" s="55">
        <v>0.53826030085022902</v>
      </c>
      <c r="J49" s="56">
        <v>8.3969465648854964</v>
      </c>
      <c r="K49" s="56">
        <v>12.095250094494142</v>
      </c>
      <c r="L49" s="60">
        <v>0.44043432943521144</v>
      </c>
      <c r="M49" s="126" t="s">
        <v>68</v>
      </c>
      <c r="N49" s="125" t="s">
        <v>25</v>
      </c>
      <c r="O49" s="130">
        <v>2.3298708863217161</v>
      </c>
    </row>
    <row r="50" spans="1:15" x14ac:dyDescent="0.35">
      <c r="A50" s="76" t="s">
        <v>69</v>
      </c>
      <c r="B50" s="77" t="s">
        <v>282</v>
      </c>
      <c r="C50" s="80" t="s">
        <v>25</v>
      </c>
      <c r="D50" s="54">
        <v>49</v>
      </c>
      <c r="E50" s="54">
        <v>84</v>
      </c>
      <c r="F50" s="55">
        <v>0.7142857142857143</v>
      </c>
      <c r="G50" s="55">
        <v>0.13535911602209943</v>
      </c>
      <c r="H50" s="55">
        <v>0.22702702702702704</v>
      </c>
      <c r="I50" s="55">
        <v>0.67722007722007749</v>
      </c>
      <c r="J50" s="56">
        <v>24.378109452736318</v>
      </c>
      <c r="K50" s="56">
        <v>38.961038961038959</v>
      </c>
      <c r="L50" s="60">
        <v>0.59819772064670018</v>
      </c>
      <c r="M50" s="126" t="s">
        <v>69</v>
      </c>
      <c r="N50" s="125" t="s">
        <v>25</v>
      </c>
      <c r="O50" s="130">
        <v>2.7096118642290912</v>
      </c>
    </row>
    <row r="51" spans="1:15" x14ac:dyDescent="0.35">
      <c r="A51" s="84" t="s">
        <v>283</v>
      </c>
      <c r="B51" s="77" t="s">
        <v>284</v>
      </c>
      <c r="C51" s="80" t="s">
        <v>25</v>
      </c>
      <c r="D51" s="54">
        <v>12</v>
      </c>
      <c r="E51" s="54">
        <v>27</v>
      </c>
      <c r="F51" s="55">
        <v>1.25</v>
      </c>
      <c r="G51" s="55">
        <v>0.11650485436893204</v>
      </c>
      <c r="H51" s="55">
        <v>0.17763157894736842</v>
      </c>
      <c r="I51" s="55">
        <v>0.52467105263157887</v>
      </c>
      <c r="J51" s="56">
        <v>4.2075736325385691</v>
      </c>
      <c r="K51" s="56">
        <v>10.516066212268743</v>
      </c>
      <c r="L51" s="60">
        <v>1.4993184031158715</v>
      </c>
      <c r="M51" s="126" t="s">
        <v>70</v>
      </c>
      <c r="N51" s="125" t="s">
        <v>25</v>
      </c>
      <c r="O51" s="130">
        <v>1.2187635418171314</v>
      </c>
    </row>
    <row r="52" spans="1:15" x14ac:dyDescent="0.35">
      <c r="A52" s="76" t="s">
        <v>71</v>
      </c>
      <c r="B52" s="79" t="s">
        <v>285</v>
      </c>
      <c r="C52" s="80" t="s">
        <v>25</v>
      </c>
      <c r="D52" s="54">
        <v>156</v>
      </c>
      <c r="E52" s="54">
        <v>174</v>
      </c>
      <c r="F52" s="55">
        <v>0.11538461538461539</v>
      </c>
      <c r="G52" s="55">
        <v>0.31901840490797545</v>
      </c>
      <c r="H52" s="55">
        <v>0.35728952772073924</v>
      </c>
      <c r="I52" s="55">
        <v>0.1199652503553942</v>
      </c>
      <c r="J52" s="56">
        <v>6.0236311684299944</v>
      </c>
      <c r="K52" s="56">
        <v>6.6071767609644958</v>
      </c>
      <c r="L52" s="60">
        <v>9.6876049714477691E-2</v>
      </c>
      <c r="M52" s="126" t="s">
        <v>71</v>
      </c>
      <c r="N52" s="125" t="s">
        <v>25</v>
      </c>
      <c r="O52" s="130">
        <v>2.2308578930701093</v>
      </c>
    </row>
    <row r="53" spans="1:15" x14ac:dyDescent="0.35">
      <c r="A53" s="76" t="s">
        <v>286</v>
      </c>
      <c r="B53" s="77" t="s">
        <v>275</v>
      </c>
      <c r="C53" s="80" t="s">
        <v>25</v>
      </c>
      <c r="D53" s="54">
        <v>202</v>
      </c>
      <c r="E53" s="54">
        <v>304</v>
      </c>
      <c r="F53" s="55">
        <v>0.50495049504950495</v>
      </c>
      <c r="G53" s="55">
        <v>0.26064516129032256</v>
      </c>
      <c r="H53" s="55">
        <v>0.33151581243184297</v>
      </c>
      <c r="I53" s="55">
        <v>0.27190472591424913</v>
      </c>
      <c r="J53" s="56">
        <v>32.93925805136567</v>
      </c>
      <c r="K53" s="56">
        <v>48.8824569866538</v>
      </c>
      <c r="L53" s="60">
        <v>0.48401815579531915</v>
      </c>
      <c r="M53" s="126" t="s">
        <v>72</v>
      </c>
      <c r="N53" s="125" t="s">
        <v>25</v>
      </c>
      <c r="O53" s="130">
        <v>3.9091533339677134</v>
      </c>
    </row>
    <row r="54" spans="1:15" x14ac:dyDescent="0.35">
      <c r="A54" s="76" t="s">
        <v>101</v>
      </c>
      <c r="B54" s="77" t="s">
        <v>285</v>
      </c>
      <c r="C54" s="78" t="s">
        <v>31</v>
      </c>
      <c r="D54" s="54">
        <v>27</v>
      </c>
      <c r="E54" s="54">
        <v>23</v>
      </c>
      <c r="F54" s="55">
        <v>-0.14814814814814814</v>
      </c>
      <c r="G54" s="55">
        <v>0.2967032967032967</v>
      </c>
      <c r="H54" s="55">
        <v>0.25555555555555554</v>
      </c>
      <c r="I54" s="55">
        <v>-0.13868312757201653</v>
      </c>
      <c r="J54" s="56">
        <v>3.3747890756827696</v>
      </c>
      <c r="K54" s="56">
        <v>2.7963525835866263</v>
      </c>
      <c r="L54" s="60">
        <v>-0.17139930203759982</v>
      </c>
      <c r="M54" s="122" t="s">
        <v>101</v>
      </c>
      <c r="N54" s="123" t="s">
        <v>31</v>
      </c>
      <c r="O54" s="130">
        <v>1.506690031280195</v>
      </c>
    </row>
    <row r="55" spans="1:15" x14ac:dyDescent="0.35">
      <c r="A55" s="85" t="s">
        <v>287</v>
      </c>
      <c r="B55" s="77" t="s">
        <v>260</v>
      </c>
      <c r="C55" s="80" t="s">
        <v>25</v>
      </c>
      <c r="D55" s="54">
        <v>43</v>
      </c>
      <c r="E55" s="54">
        <v>45</v>
      </c>
      <c r="F55" s="55">
        <v>4.6511627906976744E-2</v>
      </c>
      <c r="G55" s="55">
        <v>0.30069930069930068</v>
      </c>
      <c r="H55" s="55">
        <v>0.27108433734939757</v>
      </c>
      <c r="I55" s="55">
        <v>-9.848697114037544E-2</v>
      </c>
      <c r="J55" s="56">
        <v>5.7082171777512274</v>
      </c>
      <c r="K55" s="56">
        <v>4.6293914922071915</v>
      </c>
      <c r="L55" s="60">
        <v>-0.18899520672565637</v>
      </c>
      <c r="M55" s="126" t="s">
        <v>73</v>
      </c>
      <c r="N55" s="125" t="s">
        <v>25</v>
      </c>
      <c r="O55" s="130">
        <v>1.4502351798049917</v>
      </c>
    </row>
    <row r="56" spans="1:15" x14ac:dyDescent="0.35">
      <c r="A56" s="84" t="s">
        <v>74</v>
      </c>
      <c r="B56" s="77" t="s">
        <v>249</v>
      </c>
      <c r="C56" s="80" t="s">
        <v>25</v>
      </c>
      <c r="D56" s="54">
        <v>41</v>
      </c>
      <c r="E56" s="54">
        <v>37</v>
      </c>
      <c r="F56" s="55">
        <v>-9.7560975609756101E-2</v>
      </c>
      <c r="G56" s="55">
        <v>0.27516778523489932</v>
      </c>
      <c r="H56" s="55">
        <v>0.20903954802259886</v>
      </c>
      <c r="I56" s="55">
        <v>-0.24031969133250655</v>
      </c>
      <c r="J56" s="56">
        <v>17.413463580378</v>
      </c>
      <c r="K56" s="56">
        <v>17.797017797017798</v>
      </c>
      <c r="L56" s="60">
        <v>2.2026302514107414E-2</v>
      </c>
      <c r="M56" s="126" t="s">
        <v>74</v>
      </c>
      <c r="N56" s="125" t="s">
        <v>25</v>
      </c>
      <c r="O56" s="130">
        <v>1.6767650217752863</v>
      </c>
    </row>
    <row r="57" spans="1:15" x14ac:dyDescent="0.35">
      <c r="A57" s="83" t="s">
        <v>75</v>
      </c>
      <c r="B57" s="79" t="s">
        <v>256</v>
      </c>
      <c r="C57" s="80" t="s">
        <v>25</v>
      </c>
      <c r="D57" s="54">
        <v>57</v>
      </c>
      <c r="E57" s="54">
        <v>57</v>
      </c>
      <c r="F57" s="55">
        <v>0</v>
      </c>
      <c r="G57" s="55">
        <v>0.29081632653061223</v>
      </c>
      <c r="H57" s="55">
        <v>0.26886792452830188</v>
      </c>
      <c r="I57" s="55">
        <v>-7.547169811320753E-2</v>
      </c>
      <c r="J57" s="56">
        <v>18.569799641635445</v>
      </c>
      <c r="K57" s="56">
        <v>17.776391704350537</v>
      </c>
      <c r="L57" s="60">
        <v>-4.2725713394667089E-2</v>
      </c>
      <c r="M57" s="126" t="s">
        <v>75</v>
      </c>
      <c r="N57" s="125" t="s">
        <v>25</v>
      </c>
      <c r="O57" s="130">
        <v>2.3527954925391614</v>
      </c>
    </row>
    <row r="58" spans="1:15" x14ac:dyDescent="0.35">
      <c r="A58" s="76" t="s">
        <v>102</v>
      </c>
      <c r="B58" s="77" t="s">
        <v>288</v>
      </c>
      <c r="C58" s="78" t="s">
        <v>31</v>
      </c>
      <c r="D58" s="54">
        <v>21</v>
      </c>
      <c r="E58" s="54">
        <v>27</v>
      </c>
      <c r="F58" s="55">
        <v>0.2857142857142857</v>
      </c>
      <c r="G58" s="55">
        <v>0.21428571428571427</v>
      </c>
      <c r="H58" s="55">
        <v>0.34177215189873417</v>
      </c>
      <c r="I58" s="55">
        <v>0.59493670886075956</v>
      </c>
      <c r="J58" s="56">
        <v>7.9954311821816102</v>
      </c>
      <c r="K58" s="56">
        <v>10.223400227186671</v>
      </c>
      <c r="L58" s="60">
        <v>0.27865527127170442</v>
      </c>
      <c r="M58" s="122" t="s">
        <v>102</v>
      </c>
      <c r="N58" s="123" t="s">
        <v>31</v>
      </c>
      <c r="O58" s="130">
        <v>2.8206387179674688</v>
      </c>
    </row>
    <row r="59" spans="1:15" x14ac:dyDescent="0.35">
      <c r="A59" s="76" t="s">
        <v>289</v>
      </c>
      <c r="B59" s="77" t="s">
        <v>241</v>
      </c>
      <c r="C59" s="80" t="s">
        <v>25</v>
      </c>
      <c r="D59" s="54">
        <v>134</v>
      </c>
      <c r="E59" s="54">
        <v>241</v>
      </c>
      <c r="F59" s="55">
        <v>0.79850746268656714</v>
      </c>
      <c r="G59" s="55">
        <v>0.22185430463576158</v>
      </c>
      <c r="H59" s="55">
        <v>0.30012453300124531</v>
      </c>
      <c r="I59" s="55">
        <v>0.35280013382650871</v>
      </c>
      <c r="J59" s="56">
        <v>21.44</v>
      </c>
      <c r="K59" s="56">
        <v>43.615962356347836</v>
      </c>
      <c r="L59" s="60">
        <v>1.0343266024415967</v>
      </c>
      <c r="M59" s="126" t="s">
        <v>76</v>
      </c>
      <c r="N59" s="125" t="s">
        <v>25</v>
      </c>
      <c r="O59" s="130">
        <v>3.3487151910782447</v>
      </c>
    </row>
    <row r="60" spans="1:15" x14ac:dyDescent="0.35">
      <c r="A60" s="84" t="s">
        <v>290</v>
      </c>
      <c r="B60" s="77" t="s">
        <v>256</v>
      </c>
      <c r="C60" s="80" t="s">
        <v>25</v>
      </c>
      <c r="D60" s="54">
        <v>110</v>
      </c>
      <c r="E60" s="54">
        <v>155</v>
      </c>
      <c r="F60" s="55">
        <v>0.40909090909090912</v>
      </c>
      <c r="G60" s="55">
        <v>0.28061224489795916</v>
      </c>
      <c r="H60" s="55">
        <v>0.36470588235294116</v>
      </c>
      <c r="I60" s="55">
        <v>0.2996791443850268</v>
      </c>
      <c r="J60" s="56">
        <v>11.563731931668856</v>
      </c>
      <c r="K60" s="56">
        <v>14.748560825919407</v>
      </c>
      <c r="L60" s="60">
        <v>0.2754153168778033</v>
      </c>
      <c r="M60" s="126" t="s">
        <v>77</v>
      </c>
      <c r="N60" s="125" t="s">
        <v>25</v>
      </c>
      <c r="O60" s="130">
        <v>2.2548537545497132</v>
      </c>
    </row>
    <row r="61" spans="1:15" x14ac:dyDescent="0.35">
      <c r="A61" s="76" t="s">
        <v>291</v>
      </c>
      <c r="B61" s="79" t="s">
        <v>256</v>
      </c>
      <c r="C61" s="80" t="s">
        <v>25</v>
      </c>
      <c r="D61" s="54">
        <v>93</v>
      </c>
      <c r="E61" s="54">
        <v>89</v>
      </c>
      <c r="F61" s="55">
        <v>-4.3010752688172046E-2</v>
      </c>
      <c r="G61" s="55">
        <v>0.49468085106382981</v>
      </c>
      <c r="H61" s="55">
        <v>0.55279503105590067</v>
      </c>
      <c r="I61" s="55">
        <v>0.11747812729579915</v>
      </c>
      <c r="J61" s="56">
        <v>4.3374842591297043</v>
      </c>
      <c r="K61" s="56">
        <v>3.5041439455085932</v>
      </c>
      <c r="L61" s="60">
        <v>-0.19212526520806714</v>
      </c>
      <c r="M61" s="126" t="s">
        <v>78</v>
      </c>
      <c r="N61" s="125" t="s">
        <v>25</v>
      </c>
      <c r="O61" s="130">
        <v>2.0934231231520837</v>
      </c>
    </row>
    <row r="62" spans="1:15" x14ac:dyDescent="0.35">
      <c r="A62" s="76" t="s">
        <v>292</v>
      </c>
      <c r="B62" s="77" t="s">
        <v>256</v>
      </c>
      <c r="C62" s="80" t="s">
        <v>25</v>
      </c>
      <c r="D62" s="54">
        <v>66</v>
      </c>
      <c r="E62" s="54">
        <v>97</v>
      </c>
      <c r="F62" s="55">
        <v>0.46969696969696972</v>
      </c>
      <c r="G62" s="55">
        <v>0.31132075471698112</v>
      </c>
      <c r="H62" s="55">
        <v>0.34275618374558303</v>
      </c>
      <c r="I62" s="55">
        <v>0.10097440839490313</v>
      </c>
      <c r="J62" s="56">
        <v>15.267175572519085</v>
      </c>
      <c r="K62" s="56">
        <v>24.144368388301181</v>
      </c>
      <c r="L62" s="60">
        <v>0.58145612943372738</v>
      </c>
      <c r="M62" s="126" t="s">
        <v>79</v>
      </c>
      <c r="N62" s="125" t="s">
        <v>25</v>
      </c>
      <c r="O62" s="130">
        <v>1.9220042739826999</v>
      </c>
    </row>
    <row r="63" spans="1:15" x14ac:dyDescent="0.35">
      <c r="A63" s="76" t="s">
        <v>293</v>
      </c>
      <c r="B63" s="77" t="s">
        <v>244</v>
      </c>
      <c r="C63" s="80" t="s">
        <v>25</v>
      </c>
      <c r="D63" s="54">
        <v>41</v>
      </c>
      <c r="E63" s="54">
        <v>38</v>
      </c>
      <c r="F63" s="55">
        <v>-7.3170731707317069E-2</v>
      </c>
      <c r="G63" s="55">
        <v>0.34453781512605042</v>
      </c>
      <c r="H63" s="55">
        <v>0.296875</v>
      </c>
      <c r="I63" s="55">
        <v>-0.13833841463414634</v>
      </c>
      <c r="J63" s="56">
        <v>2.6795634272269786</v>
      </c>
      <c r="K63" s="56">
        <v>1.9390723069857632</v>
      </c>
      <c r="L63" s="60">
        <v>-0.27634767392221554</v>
      </c>
      <c r="M63" s="126" t="s">
        <v>80</v>
      </c>
      <c r="N63" s="125" t="s">
        <v>25</v>
      </c>
      <c r="O63" s="130">
        <v>1.1362803861559185</v>
      </c>
    </row>
    <row r="64" spans="1:15" x14ac:dyDescent="0.35">
      <c r="A64" s="76" t="s">
        <v>103</v>
      </c>
      <c r="B64" s="77" t="s">
        <v>244</v>
      </c>
      <c r="C64" s="78" t="s">
        <v>31</v>
      </c>
      <c r="D64" s="54">
        <v>16</v>
      </c>
      <c r="E64" s="54">
        <v>13</v>
      </c>
      <c r="F64" s="55">
        <v>-0.1875</v>
      </c>
      <c r="G64" s="55">
        <v>0.31372549019607843</v>
      </c>
      <c r="H64" s="55">
        <v>0.26</v>
      </c>
      <c r="I64" s="55">
        <v>-0.17124999999999996</v>
      </c>
      <c r="J64" s="56">
        <v>10.120177103099305</v>
      </c>
      <c r="K64" s="56">
        <v>7.6673547626069007</v>
      </c>
      <c r="L64" s="60">
        <v>-0.24236950751990569</v>
      </c>
      <c r="M64" s="122" t="s">
        <v>103</v>
      </c>
      <c r="N64" s="123" t="s">
        <v>31</v>
      </c>
      <c r="O64" s="130">
        <v>1.2259640321013967</v>
      </c>
    </row>
    <row r="65" spans="1:15" x14ac:dyDescent="0.35">
      <c r="A65" s="81" t="s">
        <v>294</v>
      </c>
      <c r="B65" s="82" t="s">
        <v>266</v>
      </c>
      <c r="C65" s="78" t="s">
        <v>31</v>
      </c>
      <c r="D65" s="54">
        <v>59</v>
      </c>
      <c r="E65" s="54">
        <v>67</v>
      </c>
      <c r="F65" s="55">
        <v>0.13559322033898305</v>
      </c>
      <c r="G65" s="55">
        <v>0.2565217391304348</v>
      </c>
      <c r="H65" s="55">
        <v>0.29004329004329005</v>
      </c>
      <c r="I65" s="55">
        <v>0.13067723237214757</v>
      </c>
      <c r="J65" s="56">
        <v>19.647019647019647</v>
      </c>
      <c r="K65" s="56">
        <v>21.179073810652756</v>
      </c>
      <c r="L65" s="60">
        <v>7.7978960226952998E-2</v>
      </c>
      <c r="M65" s="122" t="s">
        <v>104</v>
      </c>
      <c r="N65" s="123" t="s">
        <v>31</v>
      </c>
      <c r="O65" s="130">
        <v>4.2401037876150998</v>
      </c>
    </row>
    <row r="66" spans="1:15" x14ac:dyDescent="0.35">
      <c r="A66" s="76" t="s">
        <v>295</v>
      </c>
      <c r="B66" s="79" t="s">
        <v>275</v>
      </c>
      <c r="C66" s="80" t="s">
        <v>25</v>
      </c>
      <c r="D66" s="54">
        <v>66</v>
      </c>
      <c r="E66" s="54">
        <v>72</v>
      </c>
      <c r="F66" s="55">
        <v>9.0909090909090912E-2</v>
      </c>
      <c r="G66" s="55">
        <v>0.24087591240875914</v>
      </c>
      <c r="H66" s="55">
        <v>0.26181818181818184</v>
      </c>
      <c r="I66" s="55">
        <v>8.6942148760330615E-2</v>
      </c>
      <c r="J66" s="56">
        <v>16.11721611721612</v>
      </c>
      <c r="K66" s="56">
        <v>18.919984233346472</v>
      </c>
      <c r="L66" s="60">
        <v>0.17389902175081498</v>
      </c>
      <c r="M66" s="126" t="s">
        <v>81</v>
      </c>
      <c r="N66" s="125" t="s">
        <v>25</v>
      </c>
      <c r="O66" s="130">
        <v>2.7294128350638567</v>
      </c>
    </row>
    <row r="67" spans="1:15" x14ac:dyDescent="0.35">
      <c r="A67" s="76" t="s">
        <v>82</v>
      </c>
      <c r="B67" s="77" t="s">
        <v>282</v>
      </c>
      <c r="C67" s="80" t="s">
        <v>25</v>
      </c>
      <c r="D67" s="54">
        <v>50</v>
      </c>
      <c r="E67" s="54">
        <v>60</v>
      </c>
      <c r="F67" s="55">
        <v>0.2</v>
      </c>
      <c r="G67" s="55">
        <v>0.20408163265306123</v>
      </c>
      <c r="H67" s="55">
        <v>0.24896265560165975</v>
      </c>
      <c r="I67" s="55">
        <v>0.21991701244813278</v>
      </c>
      <c r="J67" s="56">
        <v>25.873221216041401</v>
      </c>
      <c r="K67" s="56">
        <v>37.523452157598506</v>
      </c>
      <c r="L67" s="60">
        <v>0.45028142589118203</v>
      </c>
      <c r="M67" s="126" t="s">
        <v>82</v>
      </c>
      <c r="N67" s="125" t="s">
        <v>25</v>
      </c>
      <c r="O67" s="130">
        <v>3.000705165713943</v>
      </c>
    </row>
    <row r="68" spans="1:15" x14ac:dyDescent="0.35">
      <c r="A68" s="76" t="s">
        <v>296</v>
      </c>
      <c r="B68" s="77" t="s">
        <v>297</v>
      </c>
      <c r="C68" s="86" t="s">
        <v>31</v>
      </c>
      <c r="D68" s="54">
        <v>47</v>
      </c>
      <c r="E68" s="54">
        <v>41</v>
      </c>
      <c r="F68" s="55">
        <v>-0.1276595744680851</v>
      </c>
      <c r="G68" s="55">
        <v>0.4563106796116505</v>
      </c>
      <c r="H68" s="55">
        <v>0.40196078431372551</v>
      </c>
      <c r="I68" s="55">
        <v>-0.11910721735502712</v>
      </c>
      <c r="J68" s="56">
        <v>6.0602153310553799</v>
      </c>
      <c r="K68" s="56">
        <v>5.58126871766948</v>
      </c>
      <c r="L68" s="60">
        <v>-7.9031286385411639E-2</v>
      </c>
      <c r="M68" s="126" t="s">
        <v>296</v>
      </c>
      <c r="N68" s="127" t="s">
        <v>31</v>
      </c>
      <c r="O68" s="130">
        <v>2.345557885222127</v>
      </c>
    </row>
    <row r="69" spans="1:15" x14ac:dyDescent="0.35">
      <c r="A69" s="76" t="s">
        <v>298</v>
      </c>
      <c r="B69" s="77" t="s">
        <v>299</v>
      </c>
      <c r="C69" s="80" t="s">
        <v>25</v>
      </c>
      <c r="D69" s="54">
        <v>20</v>
      </c>
      <c r="E69" s="54">
        <v>15</v>
      </c>
      <c r="F69" s="55">
        <v>-0.25</v>
      </c>
      <c r="G69" s="55">
        <v>0.15748031496062992</v>
      </c>
      <c r="H69" s="55">
        <v>0.14150943396226415</v>
      </c>
      <c r="I69" s="55">
        <v>-0.10141509433962265</v>
      </c>
      <c r="J69" s="56">
        <v>7.4878322725570952</v>
      </c>
      <c r="K69" s="56">
        <v>4.8622366288492707</v>
      </c>
      <c r="L69" s="60">
        <v>-0.35064829821717997</v>
      </c>
      <c r="M69" s="126" t="s">
        <v>83</v>
      </c>
      <c r="N69" s="125" t="s">
        <v>25</v>
      </c>
      <c r="O69" s="130">
        <v>0.66706245705785427</v>
      </c>
    </row>
    <row r="70" spans="1:15" x14ac:dyDescent="0.35">
      <c r="A70" s="76" t="s">
        <v>300</v>
      </c>
      <c r="B70" s="77" t="s">
        <v>301</v>
      </c>
      <c r="C70" s="80" t="s">
        <v>25</v>
      </c>
      <c r="D70" s="54">
        <v>63</v>
      </c>
      <c r="E70" s="54">
        <v>46</v>
      </c>
      <c r="F70" s="55">
        <v>-0.26984126984126983</v>
      </c>
      <c r="G70" s="55">
        <v>0.39873417721518989</v>
      </c>
      <c r="H70" s="55">
        <v>0.42592592592592593</v>
      </c>
      <c r="I70" s="55">
        <v>6.819517930629039E-2</v>
      </c>
      <c r="J70" s="56">
        <v>3.5371399696816574</v>
      </c>
      <c r="K70" s="56">
        <v>1.9985662459539897</v>
      </c>
      <c r="L70" s="60">
        <v>-0.43497677132243634</v>
      </c>
      <c r="M70" s="126" t="s">
        <v>84</v>
      </c>
      <c r="N70" s="125" t="s">
        <v>25</v>
      </c>
      <c r="O70" s="130">
        <v>1.3960355624885243</v>
      </c>
    </row>
    <row r="71" spans="1:15" x14ac:dyDescent="0.35">
      <c r="A71" s="76" t="s">
        <v>302</v>
      </c>
      <c r="B71" s="79" t="s">
        <v>303</v>
      </c>
      <c r="C71" s="80" t="s">
        <v>25</v>
      </c>
      <c r="D71" s="62">
        <v>20</v>
      </c>
      <c r="E71" s="62">
        <v>22</v>
      </c>
      <c r="F71" s="63">
        <v>0.1</v>
      </c>
      <c r="G71" s="63">
        <v>0.145985401459854</v>
      </c>
      <c r="H71" s="63">
        <v>0.13496932515337423</v>
      </c>
      <c r="I71" s="63">
        <v>-7.5460122699386442E-2</v>
      </c>
      <c r="J71" s="64">
        <v>16.386726751331423</v>
      </c>
      <c r="K71" s="64">
        <v>17.871649065800163</v>
      </c>
      <c r="L71" s="65">
        <v>9.0617384240454846E-2</v>
      </c>
      <c r="M71" s="128" t="s">
        <v>307</v>
      </c>
      <c r="N71" s="125" t="s">
        <v>25</v>
      </c>
      <c r="O71" s="130">
        <v>1.1339241765519943</v>
      </c>
    </row>
  </sheetData>
  <mergeCells count="3">
    <mergeCell ref="D1:F1"/>
    <mergeCell ref="G1:I1"/>
    <mergeCell ref="J1:L1"/>
  </mergeCells>
  <conditionalFormatting sqref="D3:D71">
    <cfRule type="top10" dxfId="82" priority="17" bottom="1" rank="10"/>
    <cfRule type="top10" dxfId="81" priority="18" rank="10"/>
  </conditionalFormatting>
  <conditionalFormatting sqref="E3:E71">
    <cfRule type="top10" dxfId="80" priority="15" bottom="1" rank="10"/>
    <cfRule type="top10" dxfId="79" priority="16" rank="10"/>
  </conditionalFormatting>
  <conditionalFormatting sqref="F3:F13 F15:F71">
    <cfRule type="cellIs" dxfId="78" priority="13" operator="lessThan">
      <formula>0</formula>
    </cfRule>
    <cfRule type="cellIs" dxfId="77" priority="14" operator="greaterThan">
      <formula>0</formula>
    </cfRule>
  </conditionalFormatting>
  <conditionalFormatting sqref="G3:G71">
    <cfRule type="top10" dxfId="76" priority="11" bottom="1" rank="10"/>
    <cfRule type="top10" dxfId="75" priority="12" rank="10"/>
  </conditionalFormatting>
  <conditionalFormatting sqref="H3:H71">
    <cfRule type="top10" dxfId="74" priority="9" bottom="1" rank="10"/>
    <cfRule type="top10" dxfId="73" priority="10" rank="10"/>
  </conditionalFormatting>
  <conditionalFormatting sqref="I3:I13 I15:I71">
    <cfRule type="cellIs" dxfId="72" priority="7" operator="lessThan">
      <formula>0</formula>
    </cfRule>
    <cfRule type="cellIs" dxfId="71" priority="8" operator="greaterThan">
      <formula>0</formula>
    </cfRule>
  </conditionalFormatting>
  <conditionalFormatting sqref="J3:J71">
    <cfRule type="top10" dxfId="70" priority="5" bottom="1" rank="10"/>
    <cfRule type="top10" dxfId="69" priority="6" rank="10"/>
  </conditionalFormatting>
  <conditionalFormatting sqref="K3:K71">
    <cfRule type="top10" dxfId="68" priority="3" bottom="1" rank="10"/>
    <cfRule type="top10" dxfId="67" priority="4" rank="10"/>
  </conditionalFormatting>
  <conditionalFormatting sqref="L3:L13 L15:L71">
    <cfRule type="cellIs" dxfId="66" priority="1" operator="lessThan">
      <formula>0</formula>
    </cfRule>
    <cfRule type="cellIs" dxfId="65" priority="2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zoomScale="70" zoomScaleNormal="70" workbookViewId="0">
      <selection activeCell="H1" activeCellId="1" sqref="A1:A1048576 H1:I1048576"/>
    </sheetView>
  </sheetViews>
  <sheetFormatPr defaultRowHeight="14.5" x14ac:dyDescent="0.35"/>
  <cols>
    <col min="1" max="1" width="18.453125" customWidth="1"/>
    <col min="2" max="3" width="12.54296875" customWidth="1"/>
    <col min="4" max="4" width="11" bestFit="1" customWidth="1"/>
    <col min="5" max="6" width="14.54296875" customWidth="1"/>
    <col min="7" max="7" width="13.1796875" bestFit="1" customWidth="1"/>
    <col min="8" max="8" width="27.81640625" customWidth="1"/>
    <col min="9" max="9" width="20.81640625" customWidth="1"/>
  </cols>
  <sheetData>
    <row r="1" spans="1:9" ht="48.75" customHeight="1" x14ac:dyDescent="0.35">
      <c r="B1" s="233" t="s">
        <v>207</v>
      </c>
      <c r="C1" s="233"/>
      <c r="D1" s="233"/>
      <c r="E1" s="234" t="s">
        <v>209</v>
      </c>
      <c r="F1" s="234"/>
      <c r="G1" s="234"/>
      <c r="H1" s="113" t="s">
        <v>305</v>
      </c>
      <c r="I1" s="136" t="s">
        <v>308</v>
      </c>
    </row>
    <row r="2" spans="1:9" ht="45.75" customHeight="1" x14ac:dyDescent="0.35">
      <c r="A2" s="74" t="s">
        <v>231</v>
      </c>
      <c r="B2" s="87" t="s">
        <v>106</v>
      </c>
      <c r="C2" s="87" t="s">
        <v>105</v>
      </c>
      <c r="D2" s="87" t="s">
        <v>304</v>
      </c>
      <c r="E2" s="87" t="s">
        <v>215</v>
      </c>
      <c r="F2" s="87" t="s">
        <v>216</v>
      </c>
      <c r="G2" s="88" t="s">
        <v>304</v>
      </c>
      <c r="H2" s="87" t="s">
        <v>105</v>
      </c>
      <c r="I2" s="87" t="s">
        <v>105</v>
      </c>
    </row>
    <row r="3" spans="1:9" x14ac:dyDescent="0.35">
      <c r="A3" s="76" t="s">
        <v>36</v>
      </c>
      <c r="B3" s="101">
        <v>55</v>
      </c>
      <c r="C3" s="101">
        <v>108</v>
      </c>
      <c r="D3" s="109">
        <v>0.96363636363636362</v>
      </c>
      <c r="E3" s="103">
        <v>21.247826926791578</v>
      </c>
      <c r="F3" s="112">
        <v>42.662453091052733</v>
      </c>
      <c r="G3" s="109">
        <v>1.0078501786579999</v>
      </c>
      <c r="H3" s="109">
        <v>0.36241610738255031</v>
      </c>
      <c r="I3" s="138">
        <v>3.8788993264003993</v>
      </c>
    </row>
    <row r="4" spans="1:9" x14ac:dyDescent="0.35">
      <c r="A4" s="81" t="s">
        <v>237</v>
      </c>
      <c r="B4" s="101">
        <v>22</v>
      </c>
      <c r="C4" s="115">
        <v>27</v>
      </c>
      <c r="D4" s="102">
        <v>0.22727272727272727</v>
      </c>
      <c r="E4" s="103">
        <v>13.509364445809025</v>
      </c>
      <c r="F4" s="103">
        <v>16.864459712679576</v>
      </c>
      <c r="G4" s="102">
        <v>0.24835330191357696</v>
      </c>
      <c r="H4" s="102">
        <v>0.2076923076923077</v>
      </c>
      <c r="I4" s="141">
        <v>1.4066199703567868</v>
      </c>
    </row>
    <row r="5" spans="1:9" x14ac:dyDescent="0.35">
      <c r="A5" s="81" t="s">
        <v>38</v>
      </c>
      <c r="B5" s="104">
        <v>70</v>
      </c>
      <c r="C5" s="104">
        <v>84</v>
      </c>
      <c r="D5" s="105">
        <v>0.2</v>
      </c>
      <c r="E5" s="106">
        <v>16.055045871559635</v>
      </c>
      <c r="F5" s="106">
        <v>16.771488469601678</v>
      </c>
      <c r="G5" s="105">
        <v>4.4624138963761543E-2</v>
      </c>
      <c r="H5" s="105">
        <v>0.32307692307692309</v>
      </c>
      <c r="I5" s="137">
        <v>3.6811590392174911</v>
      </c>
    </row>
    <row r="6" spans="1:9" x14ac:dyDescent="0.35">
      <c r="A6" s="76" t="s">
        <v>240</v>
      </c>
      <c r="B6" s="101">
        <v>85</v>
      </c>
      <c r="C6" s="101">
        <v>119</v>
      </c>
      <c r="D6" s="102">
        <v>0.4</v>
      </c>
      <c r="E6" s="103">
        <v>17.68070722828913</v>
      </c>
      <c r="F6" s="103">
        <v>20.452006530892842</v>
      </c>
      <c r="G6" s="102">
        <v>0.15674142820314524</v>
      </c>
      <c r="H6" s="102">
        <v>0.30909090909090908</v>
      </c>
      <c r="I6" s="141">
        <v>2.6217834957627355</v>
      </c>
    </row>
    <row r="7" spans="1:9" x14ac:dyDescent="0.35">
      <c r="A7" s="76" t="s">
        <v>40</v>
      </c>
      <c r="B7" s="104">
        <v>62</v>
      </c>
      <c r="C7" s="104">
        <v>62</v>
      </c>
      <c r="D7" s="105">
        <v>0</v>
      </c>
      <c r="E7" s="106">
        <v>7.2067883296524462</v>
      </c>
      <c r="F7" s="106">
        <v>6.833085358461453</v>
      </c>
      <c r="G7" s="105">
        <v>-5.1854300986388942E-2</v>
      </c>
      <c r="H7" s="110">
        <v>0.36904761904761907</v>
      </c>
      <c r="I7" s="142">
        <v>1.9967793880837361</v>
      </c>
    </row>
    <row r="8" spans="1:9" x14ac:dyDescent="0.35">
      <c r="A8" s="76" t="s">
        <v>41</v>
      </c>
      <c r="B8" s="101">
        <v>39</v>
      </c>
      <c r="C8" s="101">
        <v>40</v>
      </c>
      <c r="D8" s="102">
        <v>2.564102564102564E-2</v>
      </c>
      <c r="E8" s="118">
        <v>1.6892989409395101</v>
      </c>
      <c r="F8" s="118">
        <v>1.5543940777585639</v>
      </c>
      <c r="G8" s="102">
        <v>-7.9858490354536266E-2</v>
      </c>
      <c r="H8" s="102">
        <v>0.32786885245901637</v>
      </c>
      <c r="I8" s="139">
        <v>1.2152901733155699</v>
      </c>
    </row>
    <row r="9" spans="1:9" x14ac:dyDescent="0.35">
      <c r="A9" s="76" t="s">
        <v>42</v>
      </c>
      <c r="B9" s="101">
        <v>75</v>
      </c>
      <c r="C9" s="101">
        <v>80</v>
      </c>
      <c r="D9" s="102">
        <v>6.6666666666666666E-2</v>
      </c>
      <c r="E9" s="103">
        <v>20.709650697224905</v>
      </c>
      <c r="F9" s="103">
        <v>18.18388453233322</v>
      </c>
      <c r="G9" s="102">
        <v>-0.12196082888206984</v>
      </c>
      <c r="H9" s="102">
        <v>0.22857142857142856</v>
      </c>
      <c r="I9" s="141">
        <v>1.9781562100505172</v>
      </c>
    </row>
    <row r="10" spans="1:9" x14ac:dyDescent="0.35">
      <c r="A10" s="76" t="s">
        <v>43</v>
      </c>
      <c r="B10" s="101">
        <v>208</v>
      </c>
      <c r="C10" s="107">
        <v>196</v>
      </c>
      <c r="D10" s="117">
        <v>-5.7692307692307696E-2</v>
      </c>
      <c r="E10" s="118">
        <v>5.6463434496986808</v>
      </c>
      <c r="F10" s="118">
        <v>4.6350490109136491</v>
      </c>
      <c r="G10" s="102">
        <v>-0.1791060794998221</v>
      </c>
      <c r="H10" s="102">
        <v>0.30672926447574334</v>
      </c>
      <c r="I10" s="141">
        <v>1.4443535173140036</v>
      </c>
    </row>
    <row r="11" spans="1:9" x14ac:dyDescent="0.35">
      <c r="A11" s="76" t="s">
        <v>252</v>
      </c>
      <c r="B11" s="104">
        <v>22</v>
      </c>
      <c r="C11" s="114">
        <v>19</v>
      </c>
      <c r="D11" s="116">
        <v>-0.13636363636363635</v>
      </c>
      <c r="E11" s="106">
        <v>6.6425120772946862</v>
      </c>
      <c r="F11" s="119">
        <v>4.8818088386433711</v>
      </c>
      <c r="G11" s="116">
        <v>-0.26506586938241616</v>
      </c>
      <c r="H11" s="116">
        <v>0.12582781456953643</v>
      </c>
      <c r="I11" s="140">
        <v>0.97644957794251785</v>
      </c>
    </row>
    <row r="12" spans="1:9" x14ac:dyDescent="0.35">
      <c r="A12" s="81" t="s">
        <v>254</v>
      </c>
      <c r="B12" s="101">
        <v>9</v>
      </c>
      <c r="C12" s="115">
        <v>28</v>
      </c>
      <c r="D12" s="109">
        <v>2.1111111111111112</v>
      </c>
      <c r="E12" s="118">
        <v>3.3695245226506927</v>
      </c>
      <c r="F12" s="103">
        <v>14.035087719298247</v>
      </c>
      <c r="G12" s="109">
        <v>3.1653021442495128</v>
      </c>
      <c r="H12" s="117">
        <v>0.19178082191780821</v>
      </c>
      <c r="I12" s="139">
        <v>1.2478858362729215</v>
      </c>
    </row>
    <row r="13" spans="1:9" x14ac:dyDescent="0.35">
      <c r="A13" s="76" t="s">
        <v>255</v>
      </c>
      <c r="B13" s="104">
        <v>64</v>
      </c>
      <c r="C13" s="114">
        <v>38</v>
      </c>
      <c r="D13" s="116">
        <v>-0.40625</v>
      </c>
      <c r="E13" s="106">
        <v>11.603662405946878</v>
      </c>
      <c r="F13" s="106">
        <v>6.0490289716650745</v>
      </c>
      <c r="G13" s="116">
        <v>-0.47869657354345757</v>
      </c>
      <c r="H13" s="116">
        <v>0.152</v>
      </c>
      <c r="I13" s="140">
        <v>0.90796355721006683</v>
      </c>
    </row>
    <row r="14" spans="1:9" x14ac:dyDescent="0.35">
      <c r="A14" s="83" t="s">
        <v>47</v>
      </c>
      <c r="B14" s="101">
        <v>149</v>
      </c>
      <c r="C14" s="107">
        <v>232</v>
      </c>
      <c r="D14" s="109">
        <v>0.55704697986577179</v>
      </c>
      <c r="E14" s="112">
        <v>30.864836872087</v>
      </c>
      <c r="F14" s="112">
        <v>40.66251862238191</v>
      </c>
      <c r="G14" s="102">
        <v>0.31743831308421933</v>
      </c>
      <c r="H14" s="102">
        <v>0.2951653944020356</v>
      </c>
      <c r="I14" s="138">
        <v>3.629443232457235</v>
      </c>
    </row>
    <row r="15" spans="1:9" x14ac:dyDescent="0.35">
      <c r="A15" s="76" t="s">
        <v>48</v>
      </c>
      <c r="B15" s="101">
        <v>57</v>
      </c>
      <c r="C15" s="101">
        <v>77</v>
      </c>
      <c r="D15" s="102">
        <v>0.35087719298245612</v>
      </c>
      <c r="E15" s="103">
        <v>8.6989698588325055</v>
      </c>
      <c r="F15" s="103">
        <v>9.6442885771543079</v>
      </c>
      <c r="G15" s="102">
        <v>0.10867019125971247</v>
      </c>
      <c r="H15" s="102">
        <v>0.34375</v>
      </c>
      <c r="I15" s="141">
        <v>2.32171420904172</v>
      </c>
    </row>
    <row r="16" spans="1:9" x14ac:dyDescent="0.35">
      <c r="A16" s="76" t="s">
        <v>257</v>
      </c>
      <c r="B16" s="104">
        <v>134</v>
      </c>
      <c r="C16" s="108">
        <v>186</v>
      </c>
      <c r="D16" s="105">
        <v>0.38805970149253732</v>
      </c>
      <c r="E16" s="111">
        <v>40.785268604474204</v>
      </c>
      <c r="F16" s="111">
        <v>46.622383757363075</v>
      </c>
      <c r="G16" s="105">
        <v>0.14311822264788346</v>
      </c>
      <c r="H16" s="105">
        <v>0.31472081218274112</v>
      </c>
      <c r="I16" s="137">
        <v>5.4430288992644602</v>
      </c>
    </row>
    <row r="17" spans="1:9" x14ac:dyDescent="0.35">
      <c r="A17" s="76" t="s">
        <v>259</v>
      </c>
      <c r="B17" s="101">
        <v>63</v>
      </c>
      <c r="C17" s="101">
        <v>82</v>
      </c>
      <c r="D17" s="102">
        <v>0.30158730158730157</v>
      </c>
      <c r="E17" s="112">
        <v>24.691358024691358</v>
      </c>
      <c r="F17" s="103">
        <v>32.918506623845843</v>
      </c>
      <c r="G17" s="102">
        <v>0.33319951826575667</v>
      </c>
      <c r="H17" s="102">
        <v>0.29927007299270075</v>
      </c>
      <c r="I17" s="141">
        <v>2.4186721489902041</v>
      </c>
    </row>
    <row r="18" spans="1:9" x14ac:dyDescent="0.35">
      <c r="A18" s="76" t="s">
        <v>51</v>
      </c>
      <c r="B18" s="104">
        <v>80</v>
      </c>
      <c r="C18" s="104">
        <v>103</v>
      </c>
      <c r="D18" s="105">
        <v>0.28749999999999998</v>
      </c>
      <c r="E18" s="111">
        <v>43.03388918773534</v>
      </c>
      <c r="F18" s="111">
        <v>44.434857635893017</v>
      </c>
      <c r="G18" s="105">
        <v>3.2555004314064016E-2</v>
      </c>
      <c r="H18" s="105">
        <v>0.27613941018766758</v>
      </c>
      <c r="I18" s="142">
        <v>2.5247263858419227</v>
      </c>
    </row>
    <row r="19" spans="1:9" x14ac:dyDescent="0.35">
      <c r="A19" s="84" t="s">
        <v>261</v>
      </c>
      <c r="B19" s="101">
        <v>51</v>
      </c>
      <c r="C19" s="101">
        <v>49</v>
      </c>
      <c r="D19" s="102">
        <v>-3.9215686274509803E-2</v>
      </c>
      <c r="E19" s="112">
        <v>26.778682068784459</v>
      </c>
      <c r="F19" s="112">
        <v>33.863165169315828</v>
      </c>
      <c r="G19" s="102">
        <v>0.26455682480317627</v>
      </c>
      <c r="H19" s="109">
        <v>0.44954128440366975</v>
      </c>
      <c r="I19" s="141">
        <v>1.9073309627934225</v>
      </c>
    </row>
    <row r="20" spans="1:9" x14ac:dyDescent="0.35">
      <c r="A20" s="76" t="s">
        <v>262</v>
      </c>
      <c r="B20" s="104">
        <v>248</v>
      </c>
      <c r="C20" s="108">
        <v>289</v>
      </c>
      <c r="D20" s="105">
        <v>0.16532258064516128</v>
      </c>
      <c r="E20" s="106">
        <v>23.548402411812184</v>
      </c>
      <c r="F20" s="106">
        <v>25.677476677032431</v>
      </c>
      <c r="G20" s="105">
        <v>9.0412683968415439E-2</v>
      </c>
      <c r="H20" s="105">
        <v>0.27136150234741785</v>
      </c>
      <c r="I20" s="142">
        <v>2.5796868849254344</v>
      </c>
    </row>
    <row r="21" spans="1:9" x14ac:dyDescent="0.35">
      <c r="A21" s="76" t="s">
        <v>54</v>
      </c>
      <c r="B21" s="101">
        <v>68</v>
      </c>
      <c r="C21" s="101">
        <v>104</v>
      </c>
      <c r="D21" s="109">
        <v>0.52941176470588236</v>
      </c>
      <c r="E21" s="103">
        <v>17.923036373220874</v>
      </c>
      <c r="F21" s="103">
        <v>28.249354882520709</v>
      </c>
      <c r="G21" s="109">
        <v>0.57614782976887613</v>
      </c>
      <c r="H21" s="102">
        <v>0.24413145539906103</v>
      </c>
      <c r="I21" s="141">
        <v>2.4566716351275697</v>
      </c>
    </row>
    <row r="22" spans="1:9" x14ac:dyDescent="0.35">
      <c r="A22" s="76" t="s">
        <v>55</v>
      </c>
      <c r="B22" s="104">
        <v>107</v>
      </c>
      <c r="C22" s="104">
        <v>91</v>
      </c>
      <c r="D22" s="116">
        <v>-0.14953271028037382</v>
      </c>
      <c r="E22" s="111">
        <v>41.08274140909964</v>
      </c>
      <c r="F22" s="106">
        <v>28.665931642778393</v>
      </c>
      <c r="G22" s="116">
        <v>-0.30223907510638959</v>
      </c>
      <c r="H22" s="116">
        <v>0.14724919093851133</v>
      </c>
      <c r="I22" s="142">
        <v>2.1246392782763808</v>
      </c>
    </row>
    <row r="23" spans="1:9" x14ac:dyDescent="0.35">
      <c r="A23" s="85" t="s">
        <v>265</v>
      </c>
      <c r="B23" s="101">
        <v>54</v>
      </c>
      <c r="C23" s="101">
        <v>44</v>
      </c>
      <c r="D23" s="117">
        <v>-0.18518518518518517</v>
      </c>
      <c r="E23" s="103">
        <v>23.560209424083769</v>
      </c>
      <c r="F23" s="103">
        <v>17.699115044247787</v>
      </c>
      <c r="G23" s="117">
        <v>-0.24877089478859393</v>
      </c>
      <c r="H23" s="117">
        <v>0.16236162361623616</v>
      </c>
      <c r="I23" s="141">
        <v>1.8653275875591129</v>
      </c>
    </row>
    <row r="24" spans="1:9" x14ac:dyDescent="0.35">
      <c r="A24" s="76" t="s">
        <v>267</v>
      </c>
      <c r="B24" s="104">
        <v>45</v>
      </c>
      <c r="C24" s="104">
        <v>48</v>
      </c>
      <c r="D24" s="105">
        <v>6.6666666666666666E-2</v>
      </c>
      <c r="E24" s="106">
        <v>18.907563025210081</v>
      </c>
      <c r="F24" s="106">
        <v>19.627887957472911</v>
      </c>
      <c r="G24" s="105">
        <v>3.8097185306345246E-2</v>
      </c>
      <c r="H24" s="105">
        <v>0.19433198380566802</v>
      </c>
      <c r="I24" s="142">
        <v>1.5653152235058168</v>
      </c>
    </row>
    <row r="25" spans="1:9" x14ac:dyDescent="0.35">
      <c r="A25" s="81" t="s">
        <v>269</v>
      </c>
      <c r="B25" s="101">
        <v>43</v>
      </c>
      <c r="C25" s="101">
        <v>53</v>
      </c>
      <c r="D25" s="102">
        <v>0.23255813953488372</v>
      </c>
      <c r="E25" s="103">
        <v>13.543307086614172</v>
      </c>
      <c r="F25" s="103">
        <v>20.007550018875047</v>
      </c>
      <c r="G25" s="109">
        <v>0.4773016583704251</v>
      </c>
      <c r="H25" s="102">
        <v>0.33757961783439489</v>
      </c>
      <c r="I25" s="141">
        <v>2.2563128867394786</v>
      </c>
    </row>
    <row r="26" spans="1:9" x14ac:dyDescent="0.35">
      <c r="A26" s="76" t="s">
        <v>270</v>
      </c>
      <c r="B26" s="104">
        <v>449</v>
      </c>
      <c r="C26" s="108">
        <v>495</v>
      </c>
      <c r="D26" s="105">
        <v>0.10244988864142539</v>
      </c>
      <c r="E26" s="106">
        <v>14.054527811688107</v>
      </c>
      <c r="F26" s="106">
        <v>15.108737123235407</v>
      </c>
      <c r="G26" s="105">
        <v>7.5008518654791981E-2</v>
      </c>
      <c r="H26" s="110">
        <v>0.38854003139717425</v>
      </c>
      <c r="I26" s="142">
        <v>2.526237141708124</v>
      </c>
    </row>
    <row r="27" spans="1:9" x14ac:dyDescent="0.35">
      <c r="A27" s="76" t="s">
        <v>60</v>
      </c>
      <c r="B27" s="101">
        <v>73</v>
      </c>
      <c r="C27" s="101">
        <v>71</v>
      </c>
      <c r="D27" s="102">
        <v>-2.7397260273972601E-2</v>
      </c>
      <c r="E27" s="112">
        <v>24.144203737390441</v>
      </c>
      <c r="F27" s="103">
        <v>22.008679479231244</v>
      </c>
      <c r="G27" s="102">
        <v>-8.8448734171840182E-2</v>
      </c>
      <c r="H27" s="117">
        <v>0.18882978723404256</v>
      </c>
      <c r="I27" s="141">
        <v>2.3218814434253967</v>
      </c>
    </row>
    <row r="28" spans="1:9" x14ac:dyDescent="0.35">
      <c r="A28" s="76" t="s">
        <v>274</v>
      </c>
      <c r="B28" s="101">
        <v>65</v>
      </c>
      <c r="C28" s="101">
        <v>112</v>
      </c>
      <c r="D28" s="109">
        <v>0.72307692307692306</v>
      </c>
      <c r="E28" s="103">
        <v>23.683731098560756</v>
      </c>
      <c r="F28" s="112">
        <v>42.320045342905729</v>
      </c>
      <c r="G28" s="109">
        <v>0.786882529901612</v>
      </c>
      <c r="H28" s="102">
        <v>0.23333333333333334</v>
      </c>
      <c r="I28" s="138">
        <v>3.415378657237782</v>
      </c>
    </row>
    <row r="29" spans="1:9" x14ac:dyDescent="0.35">
      <c r="A29" s="84" t="s">
        <v>62</v>
      </c>
      <c r="B29" s="104">
        <v>24</v>
      </c>
      <c r="C29" s="114">
        <v>33</v>
      </c>
      <c r="D29" s="105">
        <v>0.375</v>
      </c>
      <c r="E29" s="106">
        <v>14.755610205963725</v>
      </c>
      <c r="F29" s="106">
        <v>20.554344440984117</v>
      </c>
      <c r="G29" s="105">
        <v>0.39298505138586115</v>
      </c>
      <c r="H29" s="116">
        <v>0.19298245614035087</v>
      </c>
      <c r="I29" s="142">
        <v>1.4028942132739299</v>
      </c>
    </row>
    <row r="30" spans="1:9" x14ac:dyDescent="0.35">
      <c r="A30" s="76" t="s">
        <v>276</v>
      </c>
      <c r="B30" s="101">
        <v>80</v>
      </c>
      <c r="C30" s="101">
        <v>82</v>
      </c>
      <c r="D30" s="102">
        <v>2.5000000000000001E-2</v>
      </c>
      <c r="E30" s="103">
        <v>23.763552651121341</v>
      </c>
      <c r="F30" s="103">
        <v>19.577414348812223</v>
      </c>
      <c r="G30" s="102">
        <v>-0.17615793243404559</v>
      </c>
      <c r="H30" s="102">
        <v>0.33333333333333331</v>
      </c>
      <c r="I30" s="138">
        <v>3.790838191307885</v>
      </c>
    </row>
    <row r="31" spans="1:9" x14ac:dyDescent="0.35">
      <c r="A31" s="76" t="s">
        <v>64</v>
      </c>
      <c r="B31" s="104">
        <v>60</v>
      </c>
      <c r="C31" s="104">
        <v>64</v>
      </c>
      <c r="D31" s="105">
        <v>6.6666666666666666E-2</v>
      </c>
      <c r="E31" s="106">
        <v>9.6696212731668005</v>
      </c>
      <c r="F31" s="106">
        <v>9.7353209613629446</v>
      </c>
      <c r="G31" s="105">
        <v>6.7944427542845614E-3</v>
      </c>
      <c r="H31" s="105">
        <v>0.25702811244979917</v>
      </c>
      <c r="I31" s="142">
        <v>2.1380655851618249</v>
      </c>
    </row>
    <row r="32" spans="1:9" x14ac:dyDescent="0.35">
      <c r="A32" s="84" t="s">
        <v>65</v>
      </c>
      <c r="B32" s="101">
        <v>23</v>
      </c>
      <c r="C32" s="115">
        <v>23</v>
      </c>
      <c r="D32" s="102">
        <v>0</v>
      </c>
      <c r="E32" s="118">
        <v>3.5700426852929761</v>
      </c>
      <c r="F32" s="118">
        <v>2.8603407536376078</v>
      </c>
      <c r="G32" s="117">
        <v>-0.1987936823778135</v>
      </c>
      <c r="H32" s="102">
        <v>0.34328358208955223</v>
      </c>
      <c r="I32" s="139">
        <v>1.1367286925148885</v>
      </c>
    </row>
    <row r="33" spans="1:9" x14ac:dyDescent="0.35">
      <c r="A33" s="76" t="s">
        <v>279</v>
      </c>
      <c r="B33" s="101">
        <v>54</v>
      </c>
      <c r="C33" s="101">
        <v>66</v>
      </c>
      <c r="D33" s="102">
        <v>0.22222222222222221</v>
      </c>
      <c r="E33" s="103">
        <v>19.937234631714968</v>
      </c>
      <c r="F33" s="103">
        <v>19.369038884812912</v>
      </c>
      <c r="G33" s="102">
        <v>-2.8499225564522571E-2</v>
      </c>
      <c r="H33" s="102">
        <v>0.21710526315789475</v>
      </c>
      <c r="I33" s="141">
        <v>2.0504185494531439</v>
      </c>
    </row>
    <row r="34" spans="1:9" x14ac:dyDescent="0.35">
      <c r="A34" s="76" t="s">
        <v>280</v>
      </c>
      <c r="B34" s="101">
        <v>734</v>
      </c>
      <c r="C34" s="107">
        <v>704</v>
      </c>
      <c r="D34" s="102">
        <v>-4.0871934604904632E-2</v>
      </c>
      <c r="E34" s="118">
        <v>3.9043487743057681</v>
      </c>
      <c r="F34" s="118">
        <v>3.5976645842116692</v>
      </c>
      <c r="G34" s="102">
        <v>-7.8549383731383052E-2</v>
      </c>
      <c r="H34" s="109">
        <v>0.54615981380915435</v>
      </c>
      <c r="I34" s="141">
        <v>1.6639169100401197</v>
      </c>
    </row>
    <row r="35" spans="1:9" x14ac:dyDescent="0.35">
      <c r="A35" s="76" t="s">
        <v>281</v>
      </c>
      <c r="B35" s="104">
        <v>33</v>
      </c>
      <c r="C35" s="104">
        <v>48</v>
      </c>
      <c r="D35" s="105">
        <v>0.45454545454545453</v>
      </c>
      <c r="E35" s="106">
        <v>8.3969465648854964</v>
      </c>
      <c r="F35" s="106">
        <v>12.095250094494142</v>
      </c>
      <c r="G35" s="105">
        <v>0.44043432943521144</v>
      </c>
      <c r="H35" s="110">
        <v>0.34532374100719426</v>
      </c>
      <c r="I35" s="142">
        <v>2.3298708863217161</v>
      </c>
    </row>
    <row r="36" spans="1:9" x14ac:dyDescent="0.35">
      <c r="A36" s="76" t="s">
        <v>69</v>
      </c>
      <c r="B36" s="101">
        <v>49</v>
      </c>
      <c r="C36" s="101">
        <v>84</v>
      </c>
      <c r="D36" s="109">
        <v>0.7142857142857143</v>
      </c>
      <c r="E36" s="112">
        <v>24.378109452736318</v>
      </c>
      <c r="F36" s="112">
        <v>38.961038961038959</v>
      </c>
      <c r="G36" s="109">
        <v>0.59819772064670018</v>
      </c>
      <c r="H36" s="102">
        <v>0.22702702702702704</v>
      </c>
      <c r="I36" s="141">
        <v>2.7096118642290912</v>
      </c>
    </row>
    <row r="37" spans="1:9" x14ac:dyDescent="0.35">
      <c r="A37" s="84" t="s">
        <v>283</v>
      </c>
      <c r="B37" s="104">
        <v>12</v>
      </c>
      <c r="C37" s="114">
        <v>27</v>
      </c>
      <c r="D37" s="110">
        <v>1.25</v>
      </c>
      <c r="E37" s="119">
        <v>4.2075736325385691</v>
      </c>
      <c r="F37" s="106">
        <v>10.516066212268743</v>
      </c>
      <c r="G37" s="110">
        <v>1.4993184031158715</v>
      </c>
      <c r="H37" s="116">
        <v>0.17763157894736842</v>
      </c>
      <c r="I37" s="140">
        <v>1.2187635418171314</v>
      </c>
    </row>
    <row r="38" spans="1:9" x14ac:dyDescent="0.35">
      <c r="A38" s="76" t="s">
        <v>71</v>
      </c>
      <c r="B38" s="101">
        <v>156</v>
      </c>
      <c r="C38" s="107">
        <v>174</v>
      </c>
      <c r="D38" s="102">
        <v>0.11538461538461539</v>
      </c>
      <c r="E38" s="103">
        <v>6.0236311684299944</v>
      </c>
      <c r="F38" s="103">
        <v>6.6071767609644958</v>
      </c>
      <c r="G38" s="102">
        <v>9.6876049714477691E-2</v>
      </c>
      <c r="H38" s="109">
        <v>0.35728952772073924</v>
      </c>
      <c r="I38" s="141">
        <v>2.2308578930701093</v>
      </c>
    </row>
    <row r="39" spans="1:9" x14ac:dyDescent="0.35">
      <c r="A39" s="76" t="s">
        <v>286</v>
      </c>
      <c r="B39" s="104">
        <v>202</v>
      </c>
      <c r="C39" s="108">
        <v>304</v>
      </c>
      <c r="D39" s="110">
        <v>0.50495049504950495</v>
      </c>
      <c r="E39" s="111">
        <v>32.93925805136567</v>
      </c>
      <c r="F39" s="111">
        <v>48.8824569866538</v>
      </c>
      <c r="G39" s="110">
        <v>0.48401815579531915</v>
      </c>
      <c r="H39" s="105">
        <v>0.33151581243184297</v>
      </c>
      <c r="I39" s="137">
        <v>3.9091533339677134</v>
      </c>
    </row>
    <row r="40" spans="1:9" x14ac:dyDescent="0.35">
      <c r="A40" s="85" t="s">
        <v>287</v>
      </c>
      <c r="B40" s="104">
        <v>43</v>
      </c>
      <c r="C40" s="104">
        <v>45</v>
      </c>
      <c r="D40" s="105">
        <v>4.6511627906976744E-2</v>
      </c>
      <c r="E40" s="119">
        <v>5.7082171777512274</v>
      </c>
      <c r="F40" s="119">
        <v>4.6293914922071915</v>
      </c>
      <c r="G40" s="116">
        <v>-0.18899520672565637</v>
      </c>
      <c r="H40" s="105">
        <v>0.27108433734939757</v>
      </c>
      <c r="I40" s="142">
        <v>1.4502351798049917</v>
      </c>
    </row>
    <row r="41" spans="1:9" x14ac:dyDescent="0.35">
      <c r="A41" s="84" t="s">
        <v>74</v>
      </c>
      <c r="B41" s="101">
        <v>41</v>
      </c>
      <c r="C41" s="115">
        <v>37</v>
      </c>
      <c r="D41" s="117">
        <v>-9.7560975609756101E-2</v>
      </c>
      <c r="E41" s="103">
        <v>17.413463580378</v>
      </c>
      <c r="F41" s="103">
        <v>17.797017797017798</v>
      </c>
      <c r="G41" s="102">
        <v>2.2026302514107414E-2</v>
      </c>
      <c r="H41" s="102">
        <v>0.20903954802259886</v>
      </c>
      <c r="I41" s="141">
        <v>1.6767650217752863</v>
      </c>
    </row>
    <row r="42" spans="1:9" x14ac:dyDescent="0.35">
      <c r="A42" s="83" t="s">
        <v>75</v>
      </c>
      <c r="B42" s="104">
        <v>57</v>
      </c>
      <c r="C42" s="104">
        <v>57</v>
      </c>
      <c r="D42" s="105">
        <v>0</v>
      </c>
      <c r="E42" s="106">
        <v>18.569799641635445</v>
      </c>
      <c r="F42" s="106">
        <v>17.776391704350537</v>
      </c>
      <c r="G42" s="105">
        <v>-4.2725713394667089E-2</v>
      </c>
      <c r="H42" s="105">
        <v>0.26886792452830188</v>
      </c>
      <c r="I42" s="142">
        <v>2.3527954925391614</v>
      </c>
    </row>
    <row r="43" spans="1:9" x14ac:dyDescent="0.35">
      <c r="A43" s="76" t="s">
        <v>289</v>
      </c>
      <c r="B43" s="104">
        <v>134</v>
      </c>
      <c r="C43" s="108">
        <v>241</v>
      </c>
      <c r="D43" s="110">
        <v>0.79850746268656714</v>
      </c>
      <c r="E43" s="106">
        <v>21.44</v>
      </c>
      <c r="F43" s="111">
        <v>43.615962356347836</v>
      </c>
      <c r="G43" s="110">
        <v>1.0343266024415967</v>
      </c>
      <c r="H43" s="105">
        <v>0.30012453300124531</v>
      </c>
      <c r="I43" s="137">
        <v>3.3487151910782447</v>
      </c>
    </row>
    <row r="44" spans="1:9" x14ac:dyDescent="0.35">
      <c r="A44" s="84" t="s">
        <v>290</v>
      </c>
      <c r="B44" s="101">
        <v>110</v>
      </c>
      <c r="C44" s="107">
        <v>155</v>
      </c>
      <c r="D44" s="102">
        <v>0.40909090909090912</v>
      </c>
      <c r="E44" s="103">
        <v>11.563731931668856</v>
      </c>
      <c r="F44" s="103">
        <v>14.748560825919407</v>
      </c>
      <c r="G44" s="102">
        <v>0.2754153168778033</v>
      </c>
      <c r="H44" s="109">
        <v>0.36470588235294116</v>
      </c>
      <c r="I44" s="141">
        <v>2.2548537545497132</v>
      </c>
    </row>
    <row r="45" spans="1:9" x14ac:dyDescent="0.35">
      <c r="A45" s="76" t="s">
        <v>291</v>
      </c>
      <c r="B45" s="104">
        <v>93</v>
      </c>
      <c r="C45" s="104">
        <v>89</v>
      </c>
      <c r="D45" s="116">
        <v>-4.3010752688172046E-2</v>
      </c>
      <c r="E45" s="119">
        <v>4.3374842591297043</v>
      </c>
      <c r="F45" s="119">
        <v>3.5041439455085932</v>
      </c>
      <c r="G45" s="116">
        <v>-0.19212526520806714</v>
      </c>
      <c r="H45" s="110">
        <v>0.55279503105590067</v>
      </c>
      <c r="I45" s="142">
        <v>2.0934231231520837</v>
      </c>
    </row>
    <row r="46" spans="1:9" x14ac:dyDescent="0.35">
      <c r="A46" s="76" t="s">
        <v>292</v>
      </c>
      <c r="B46" s="101">
        <v>66</v>
      </c>
      <c r="C46" s="101">
        <v>97</v>
      </c>
      <c r="D46" s="109">
        <v>0.46969696969696972</v>
      </c>
      <c r="E46" s="103">
        <v>15.267175572519085</v>
      </c>
      <c r="F46" s="103">
        <v>24.144368388301181</v>
      </c>
      <c r="G46" s="109">
        <v>0.58145612943372738</v>
      </c>
      <c r="H46" s="102">
        <v>0.34275618374558303</v>
      </c>
      <c r="I46" s="141">
        <v>1.9220042739826999</v>
      </c>
    </row>
    <row r="47" spans="1:9" x14ac:dyDescent="0.35">
      <c r="A47" s="76" t="s">
        <v>293</v>
      </c>
      <c r="B47" s="104">
        <v>41</v>
      </c>
      <c r="C47" s="104">
        <v>38</v>
      </c>
      <c r="D47" s="116">
        <v>-7.3170731707317069E-2</v>
      </c>
      <c r="E47" s="119">
        <v>2.6795634272269786</v>
      </c>
      <c r="F47" s="119">
        <v>1.9390723069857632</v>
      </c>
      <c r="G47" s="116">
        <v>-0.27634767392221554</v>
      </c>
      <c r="H47" s="105">
        <v>0.296875</v>
      </c>
      <c r="I47" s="140">
        <v>1.1362803861559185</v>
      </c>
    </row>
    <row r="48" spans="1:9" x14ac:dyDescent="0.35">
      <c r="A48" s="76" t="s">
        <v>295</v>
      </c>
      <c r="B48" s="101">
        <v>66</v>
      </c>
      <c r="C48" s="101">
        <v>72</v>
      </c>
      <c r="D48" s="102">
        <v>9.0909090909090912E-2</v>
      </c>
      <c r="E48" s="103">
        <v>16.11721611721612</v>
      </c>
      <c r="F48" s="103">
        <v>18.919984233346472</v>
      </c>
      <c r="G48" s="102">
        <v>0.17389902175081498</v>
      </c>
      <c r="H48" s="102">
        <v>0.26181818181818184</v>
      </c>
      <c r="I48" s="138">
        <v>2.7294128350638567</v>
      </c>
    </row>
    <row r="49" spans="1:9" x14ac:dyDescent="0.35">
      <c r="A49" s="76" t="s">
        <v>82</v>
      </c>
      <c r="B49" s="104">
        <v>50</v>
      </c>
      <c r="C49" s="104">
        <v>60</v>
      </c>
      <c r="D49" s="105">
        <v>0.2</v>
      </c>
      <c r="E49" s="111">
        <v>25.873221216041401</v>
      </c>
      <c r="F49" s="111">
        <v>37.523452157598506</v>
      </c>
      <c r="G49" s="105">
        <v>0.45028142589118203</v>
      </c>
      <c r="H49" s="105">
        <v>0.24896265560165975</v>
      </c>
      <c r="I49" s="137">
        <v>3.000705165713943</v>
      </c>
    </row>
    <row r="50" spans="1:9" x14ac:dyDescent="0.35">
      <c r="A50" s="76" t="s">
        <v>298</v>
      </c>
      <c r="B50" s="104">
        <v>20</v>
      </c>
      <c r="C50" s="114">
        <v>15</v>
      </c>
      <c r="D50" s="116">
        <v>-0.25</v>
      </c>
      <c r="E50" s="106">
        <v>7.4878322725570952</v>
      </c>
      <c r="F50" s="119">
        <v>4.8622366288492707</v>
      </c>
      <c r="G50" s="116">
        <v>-0.35064829821717997</v>
      </c>
      <c r="H50" s="116">
        <v>0.14150943396226415</v>
      </c>
      <c r="I50" s="140">
        <v>0.66706245705785427</v>
      </c>
    </row>
    <row r="51" spans="1:9" x14ac:dyDescent="0.35">
      <c r="A51" s="76" t="s">
        <v>300</v>
      </c>
      <c r="B51" s="101">
        <v>63</v>
      </c>
      <c r="C51" s="101">
        <v>46</v>
      </c>
      <c r="D51" s="117">
        <v>-0.26984126984126983</v>
      </c>
      <c r="E51" s="118">
        <v>3.5371399696816574</v>
      </c>
      <c r="F51" s="118">
        <v>1.9985662459539897</v>
      </c>
      <c r="G51" s="117">
        <v>-0.43497677132243634</v>
      </c>
      <c r="H51" s="109">
        <v>0.42592592592592593</v>
      </c>
      <c r="I51" s="139">
        <v>1.3960355624885243</v>
      </c>
    </row>
    <row r="52" spans="1:9" x14ac:dyDescent="0.35">
      <c r="A52" s="76" t="s">
        <v>302</v>
      </c>
      <c r="B52" s="104">
        <v>20</v>
      </c>
      <c r="C52" s="114">
        <v>22</v>
      </c>
      <c r="D52" s="105">
        <v>0.1</v>
      </c>
      <c r="E52" s="106">
        <v>16.386726751331423</v>
      </c>
      <c r="F52" s="106">
        <v>17.871649065800163</v>
      </c>
      <c r="G52" s="105">
        <v>9.0617384240454846E-2</v>
      </c>
      <c r="H52" s="116">
        <v>0.13496932515337423</v>
      </c>
      <c r="I52" s="140">
        <v>1.1339241765519943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workbookViewId="0">
      <selection activeCell="A21" sqref="A3:A21"/>
    </sheetView>
  </sheetViews>
  <sheetFormatPr defaultRowHeight="14.5" x14ac:dyDescent="0.35"/>
  <cols>
    <col min="1" max="1" width="18.7265625" customWidth="1"/>
    <col min="12" max="12" width="15.54296875" customWidth="1"/>
  </cols>
  <sheetData>
    <row r="1" spans="1:12" x14ac:dyDescent="0.35">
      <c r="C1" s="233" t="s">
        <v>207</v>
      </c>
      <c r="D1" s="233"/>
      <c r="E1" s="233"/>
      <c r="F1" s="234" t="s">
        <v>208</v>
      </c>
      <c r="G1" s="234"/>
      <c r="H1" s="234"/>
      <c r="I1" s="234" t="s">
        <v>209</v>
      </c>
      <c r="J1" s="234"/>
      <c r="K1" s="234"/>
    </row>
    <row r="2" spans="1:12" ht="58" x14ac:dyDescent="0.35">
      <c r="A2" s="74" t="s">
        <v>231</v>
      </c>
      <c r="B2" s="75" t="s">
        <v>232</v>
      </c>
      <c r="C2" s="87" t="s">
        <v>210</v>
      </c>
      <c r="D2" s="87" t="s">
        <v>211</v>
      </c>
      <c r="E2" s="87" t="s">
        <v>214</v>
      </c>
      <c r="F2" s="87" t="s">
        <v>212</v>
      </c>
      <c r="G2" s="87" t="s">
        <v>213</v>
      </c>
      <c r="H2" s="87" t="s">
        <v>214</v>
      </c>
      <c r="I2" s="87" t="s">
        <v>215</v>
      </c>
      <c r="J2" s="87" t="s">
        <v>216</v>
      </c>
      <c r="K2" s="88" t="s">
        <v>214</v>
      </c>
      <c r="L2" s="132" t="s">
        <v>308</v>
      </c>
    </row>
    <row r="3" spans="1:12" x14ac:dyDescent="0.35">
      <c r="A3" s="76" t="s">
        <v>233</v>
      </c>
      <c r="B3" s="77" t="s">
        <v>234</v>
      </c>
      <c r="C3" s="89">
        <v>5</v>
      </c>
      <c r="D3" s="89">
        <v>11</v>
      </c>
      <c r="E3" s="90">
        <v>1.2</v>
      </c>
      <c r="F3" s="90">
        <v>0.20833333333333334</v>
      </c>
      <c r="G3" s="90">
        <v>0.37931034482758619</v>
      </c>
      <c r="H3" s="90">
        <v>0.82068965517241366</v>
      </c>
      <c r="I3" s="91">
        <v>2.222716159146477</v>
      </c>
      <c r="J3" s="91">
        <v>4.435483870967742</v>
      </c>
      <c r="K3" s="92">
        <v>0.99552419354838706</v>
      </c>
      <c r="L3" s="133">
        <v>2.2352044704089411</v>
      </c>
    </row>
    <row r="4" spans="1:12" x14ac:dyDescent="0.35">
      <c r="A4" s="81" t="s">
        <v>87</v>
      </c>
      <c r="B4" s="82" t="s">
        <v>236</v>
      </c>
      <c r="C4" s="89">
        <v>22</v>
      </c>
      <c r="D4" s="89">
        <v>37</v>
      </c>
      <c r="E4" s="90">
        <v>0.68181818181818177</v>
      </c>
      <c r="F4" s="90">
        <v>0.27160493827160492</v>
      </c>
      <c r="G4" s="90">
        <v>0.40659340659340659</v>
      </c>
      <c r="H4" s="90">
        <v>0.4970029970029971</v>
      </c>
      <c r="I4" s="91">
        <v>11.046949535525984</v>
      </c>
      <c r="J4" s="91">
        <v>14.385692068429238</v>
      </c>
      <c r="K4" s="92">
        <v>0.30223207973985594</v>
      </c>
      <c r="L4" s="133">
        <v>2.4722622201582918</v>
      </c>
    </row>
    <row r="5" spans="1:12" x14ac:dyDescent="0.35">
      <c r="A5" s="76" t="s">
        <v>88</v>
      </c>
      <c r="B5" s="77" t="s">
        <v>243</v>
      </c>
      <c r="C5" s="93">
        <v>28</v>
      </c>
      <c r="D5" s="93">
        <v>50</v>
      </c>
      <c r="E5" s="94">
        <v>0.7857142857142857</v>
      </c>
      <c r="F5" s="94">
        <v>0.19047619047619047</v>
      </c>
      <c r="G5" s="94">
        <v>0.26315789473684209</v>
      </c>
      <c r="H5" s="94">
        <v>0.38157894736842107</v>
      </c>
      <c r="I5" s="95">
        <v>14.410705095213586</v>
      </c>
      <c r="J5" s="95">
        <v>28.960324355632782</v>
      </c>
      <c r="K5" s="96">
        <v>1.009639650821232</v>
      </c>
      <c r="L5" s="134">
        <v>4.3726551636684823</v>
      </c>
    </row>
    <row r="6" spans="1:12" x14ac:dyDescent="0.35">
      <c r="A6" s="76" t="s">
        <v>89</v>
      </c>
      <c r="B6" s="77" t="s">
        <v>244</v>
      </c>
      <c r="C6" s="89">
        <v>1</v>
      </c>
      <c r="D6" s="89">
        <v>3</v>
      </c>
      <c r="E6" s="90">
        <v>2</v>
      </c>
      <c r="F6" s="90">
        <v>0.25</v>
      </c>
      <c r="G6" s="90">
        <v>0.3</v>
      </c>
      <c r="H6" s="90">
        <v>0.19999999999999996</v>
      </c>
      <c r="I6" s="91">
        <v>0.59772863120143449</v>
      </c>
      <c r="J6" s="91">
        <v>1.7167381974248925</v>
      </c>
      <c r="K6" s="92">
        <v>1.8721030042918454</v>
      </c>
      <c r="L6" s="133">
        <v>0.71037863181075511</v>
      </c>
    </row>
    <row r="7" spans="1:12" x14ac:dyDescent="0.35">
      <c r="A7" s="76" t="s">
        <v>90</v>
      </c>
      <c r="B7" s="77" t="s">
        <v>246</v>
      </c>
      <c r="C7" s="89">
        <v>6</v>
      </c>
      <c r="D7" s="89">
        <v>4</v>
      </c>
      <c r="E7" s="90">
        <v>-0.33333333333333331</v>
      </c>
      <c r="F7" s="90">
        <v>0.42857142857142855</v>
      </c>
      <c r="G7" s="90">
        <v>0.36363636363636365</v>
      </c>
      <c r="H7" s="90">
        <v>-0.15151515151515144</v>
      </c>
      <c r="I7" s="91">
        <v>2.61039808570807</v>
      </c>
      <c r="J7" s="91">
        <v>1.2315270935960589</v>
      </c>
      <c r="K7" s="92">
        <v>-0.52822249589490966</v>
      </c>
      <c r="L7" s="133">
        <v>0.75886928476569915</v>
      </c>
    </row>
    <row r="8" spans="1:12" x14ac:dyDescent="0.35">
      <c r="A8" s="76" t="s">
        <v>91</v>
      </c>
      <c r="B8" s="77" t="s">
        <v>247</v>
      </c>
      <c r="C8" s="93">
        <v>0</v>
      </c>
      <c r="D8" s="93">
        <v>1</v>
      </c>
      <c r="E8" s="97" t="s">
        <v>204</v>
      </c>
      <c r="F8" s="94">
        <v>0</v>
      </c>
      <c r="G8" s="94">
        <v>0.5</v>
      </c>
      <c r="H8" s="97" t="s">
        <v>204</v>
      </c>
      <c r="I8" s="95">
        <v>0</v>
      </c>
      <c r="J8" s="95">
        <v>0.41245617653124356</v>
      </c>
      <c r="K8" s="98" t="s">
        <v>204</v>
      </c>
      <c r="L8" s="134">
        <v>0.4699689820471849</v>
      </c>
    </row>
    <row r="9" spans="1:12" x14ac:dyDescent="0.35">
      <c r="A9" s="76" t="s">
        <v>92</v>
      </c>
      <c r="B9" s="77" t="s">
        <v>248</v>
      </c>
      <c r="C9" s="89">
        <v>31</v>
      </c>
      <c r="D9" s="89">
        <v>21</v>
      </c>
      <c r="E9" s="90">
        <v>-0.32258064516129031</v>
      </c>
      <c r="F9" s="90">
        <v>0.25833333333333336</v>
      </c>
      <c r="G9" s="90">
        <v>0.22105263157894736</v>
      </c>
      <c r="H9" s="90">
        <v>-0.14431239388794578</v>
      </c>
      <c r="I9" s="91">
        <v>21.327829377364985</v>
      </c>
      <c r="J9" s="91">
        <v>10.206561360874849</v>
      </c>
      <c r="K9" s="92">
        <v>-0.52144396974091645</v>
      </c>
      <c r="L9" s="133">
        <v>3.2335550628233554</v>
      </c>
    </row>
    <row r="10" spans="1:12" x14ac:dyDescent="0.35">
      <c r="A10" s="76" t="s">
        <v>93</v>
      </c>
      <c r="B10" s="77" t="s">
        <v>250</v>
      </c>
      <c r="C10" s="89">
        <v>20</v>
      </c>
      <c r="D10" s="89">
        <v>16</v>
      </c>
      <c r="E10" s="90">
        <v>-0.2</v>
      </c>
      <c r="F10" s="90">
        <v>0.16260162601626016</v>
      </c>
      <c r="G10" s="90">
        <v>0.11594202898550725</v>
      </c>
      <c r="H10" s="90">
        <v>-0.28695652173913039</v>
      </c>
      <c r="I10" s="91">
        <v>17.977528089887642</v>
      </c>
      <c r="J10" s="91">
        <v>14.272970561998216</v>
      </c>
      <c r="K10" s="92">
        <v>-0.20606601248884929</v>
      </c>
      <c r="L10" s="133">
        <v>1.8237567108547723</v>
      </c>
    </row>
    <row r="11" spans="1:12" x14ac:dyDescent="0.35">
      <c r="A11" s="83" t="s">
        <v>94</v>
      </c>
      <c r="B11" s="79" t="s">
        <v>256</v>
      </c>
      <c r="C11" s="89">
        <v>1</v>
      </c>
      <c r="D11" s="89">
        <v>2</v>
      </c>
      <c r="E11" s="90">
        <v>1</v>
      </c>
      <c r="F11" s="90">
        <v>0.33333333333333331</v>
      </c>
      <c r="G11" s="90">
        <v>0.22222222222222221</v>
      </c>
      <c r="H11" s="90">
        <v>-0.33333333333333331</v>
      </c>
      <c r="I11" s="91">
        <v>1.8315018315018314</v>
      </c>
      <c r="J11" s="91">
        <v>2.7529249827942186</v>
      </c>
      <c r="K11" s="92">
        <v>0.50309704060564342</v>
      </c>
      <c r="L11" s="133">
        <v>0.59803247316329278</v>
      </c>
    </row>
    <row r="12" spans="1:12" x14ac:dyDescent="0.35">
      <c r="A12" s="76" t="s">
        <v>95</v>
      </c>
      <c r="B12" s="77" t="s">
        <v>260</v>
      </c>
      <c r="C12" s="89">
        <v>10</v>
      </c>
      <c r="D12" s="89">
        <v>8</v>
      </c>
      <c r="E12" s="90">
        <v>-0.2</v>
      </c>
      <c r="F12" s="90">
        <v>0.30303030303030304</v>
      </c>
      <c r="G12" s="90">
        <v>0.33333333333333331</v>
      </c>
      <c r="H12" s="90">
        <v>9.9999999999999908E-2</v>
      </c>
      <c r="I12" s="91">
        <v>4.4169611307420498</v>
      </c>
      <c r="J12" s="91">
        <v>2.9112081513828243</v>
      </c>
      <c r="K12" s="92">
        <v>-0.34090247452692862</v>
      </c>
      <c r="L12" s="133">
        <v>0.98979888523900561</v>
      </c>
    </row>
    <row r="13" spans="1:12" x14ac:dyDescent="0.35">
      <c r="A13" s="81" t="s">
        <v>96</v>
      </c>
      <c r="B13" s="82" t="s">
        <v>246</v>
      </c>
      <c r="C13" s="93">
        <v>3</v>
      </c>
      <c r="D13" s="93">
        <v>4</v>
      </c>
      <c r="E13" s="94">
        <v>0.33333333333333331</v>
      </c>
      <c r="F13" s="94">
        <v>0.12</v>
      </c>
      <c r="G13" s="94">
        <v>0.16</v>
      </c>
      <c r="H13" s="94">
        <v>0.33333333333333343</v>
      </c>
      <c r="I13" s="95">
        <v>2.3594180102241449</v>
      </c>
      <c r="J13" s="95">
        <v>2.530844669408415</v>
      </c>
      <c r="K13" s="96">
        <v>7.2656332384266484E-2</v>
      </c>
      <c r="L13" s="134">
        <v>0.50874080292017221</v>
      </c>
    </row>
    <row r="14" spans="1:12" x14ac:dyDescent="0.35">
      <c r="A14" s="76" t="s">
        <v>272</v>
      </c>
      <c r="B14" s="77" t="s">
        <v>273</v>
      </c>
      <c r="C14" s="89">
        <v>15</v>
      </c>
      <c r="D14" s="89">
        <v>15</v>
      </c>
      <c r="E14" s="90">
        <v>0</v>
      </c>
      <c r="F14" s="90">
        <v>0.25</v>
      </c>
      <c r="G14" s="90">
        <v>0.36585365853658536</v>
      </c>
      <c r="H14" s="90">
        <v>0.46341463414634143</v>
      </c>
      <c r="I14" s="91">
        <v>2.4964633435965711</v>
      </c>
      <c r="J14" s="91">
        <v>2.2450048641772056</v>
      </c>
      <c r="K14" s="92">
        <v>-0.10072588490608386</v>
      </c>
      <c r="L14" s="133">
        <v>1.2193436679483323</v>
      </c>
    </row>
    <row r="15" spans="1:12" x14ac:dyDescent="0.35">
      <c r="A15" s="76" t="s">
        <v>99</v>
      </c>
      <c r="B15" s="79" t="s">
        <v>278</v>
      </c>
      <c r="C15" s="89">
        <v>2</v>
      </c>
      <c r="D15" s="89">
        <v>3</v>
      </c>
      <c r="E15" s="90">
        <v>0.5</v>
      </c>
      <c r="F15" s="90">
        <v>0.2</v>
      </c>
      <c r="G15" s="90">
        <v>0.27272727272727271</v>
      </c>
      <c r="H15" s="90">
        <v>0.36363636363636348</v>
      </c>
      <c r="I15" s="91">
        <v>1.9212295869356388</v>
      </c>
      <c r="J15" s="91">
        <v>2.3603461841070024</v>
      </c>
      <c r="K15" s="92">
        <v>0.22856018882769472</v>
      </c>
      <c r="L15" s="133">
        <v>0.85571259466320582</v>
      </c>
    </row>
    <row r="16" spans="1:12" x14ac:dyDescent="0.35">
      <c r="A16" s="76" t="s">
        <v>100</v>
      </c>
      <c r="B16" s="77" t="s">
        <v>243</v>
      </c>
      <c r="C16" s="89">
        <v>49</v>
      </c>
      <c r="D16" s="89">
        <v>68</v>
      </c>
      <c r="E16" s="90">
        <v>0.38775510204081631</v>
      </c>
      <c r="F16" s="90">
        <v>0.26630434782608697</v>
      </c>
      <c r="G16" s="90">
        <v>0.28691983122362869</v>
      </c>
      <c r="H16" s="90">
        <v>7.7413243778523974E-2</v>
      </c>
      <c r="I16" s="91">
        <v>12.635379061371841</v>
      </c>
      <c r="J16" s="91">
        <v>16.815034619188921</v>
      </c>
      <c r="K16" s="92">
        <v>0.33078988271866605</v>
      </c>
      <c r="L16" s="133">
        <v>3.5516371480353697</v>
      </c>
    </row>
    <row r="17" spans="1:12" x14ac:dyDescent="0.35">
      <c r="A17" s="76" t="s">
        <v>101</v>
      </c>
      <c r="B17" s="77" t="s">
        <v>285</v>
      </c>
      <c r="C17" s="93">
        <v>27</v>
      </c>
      <c r="D17" s="93">
        <v>23</v>
      </c>
      <c r="E17" s="94">
        <v>-0.14814814814814814</v>
      </c>
      <c r="F17" s="94">
        <v>0.2967032967032967</v>
      </c>
      <c r="G17" s="94">
        <v>0.25555555555555554</v>
      </c>
      <c r="H17" s="94">
        <v>-0.13868312757201653</v>
      </c>
      <c r="I17" s="95">
        <v>3.3747890756827696</v>
      </c>
      <c r="J17" s="95">
        <v>2.7963525835866263</v>
      </c>
      <c r="K17" s="96">
        <v>-0.17139930203759982</v>
      </c>
      <c r="L17" s="134">
        <v>1.506690031280195</v>
      </c>
    </row>
    <row r="18" spans="1:12" x14ac:dyDescent="0.35">
      <c r="A18" s="76" t="s">
        <v>102</v>
      </c>
      <c r="B18" s="77" t="s">
        <v>288</v>
      </c>
      <c r="C18" s="93">
        <v>21</v>
      </c>
      <c r="D18" s="93">
        <v>27</v>
      </c>
      <c r="E18" s="94">
        <v>0.2857142857142857</v>
      </c>
      <c r="F18" s="94">
        <v>0.21428571428571427</v>
      </c>
      <c r="G18" s="94">
        <v>0.34177215189873417</v>
      </c>
      <c r="H18" s="94">
        <v>0.59493670886075956</v>
      </c>
      <c r="I18" s="95">
        <v>7.9954311821816102</v>
      </c>
      <c r="J18" s="95">
        <v>10.223400227186671</v>
      </c>
      <c r="K18" s="96">
        <v>0.27865527127170442</v>
      </c>
      <c r="L18" s="134">
        <v>2.8206387179674688</v>
      </c>
    </row>
    <row r="19" spans="1:12" x14ac:dyDescent="0.35">
      <c r="A19" s="76" t="s">
        <v>103</v>
      </c>
      <c r="B19" s="77" t="s">
        <v>244</v>
      </c>
      <c r="C19" s="93">
        <v>16</v>
      </c>
      <c r="D19" s="93">
        <v>13</v>
      </c>
      <c r="E19" s="94">
        <v>-0.1875</v>
      </c>
      <c r="F19" s="94">
        <v>0.31372549019607843</v>
      </c>
      <c r="G19" s="94">
        <v>0.26</v>
      </c>
      <c r="H19" s="94">
        <v>-0.17124999999999996</v>
      </c>
      <c r="I19" s="95">
        <v>10.120177103099305</v>
      </c>
      <c r="J19" s="95">
        <v>7.6673547626069007</v>
      </c>
      <c r="K19" s="96">
        <v>-0.24236950751990569</v>
      </c>
      <c r="L19" s="134">
        <v>1.2259640321013967</v>
      </c>
    </row>
    <row r="20" spans="1:12" x14ac:dyDescent="0.35">
      <c r="A20" s="81" t="s">
        <v>294</v>
      </c>
      <c r="B20" s="82" t="s">
        <v>266</v>
      </c>
      <c r="C20" s="89">
        <v>59</v>
      </c>
      <c r="D20" s="89">
        <v>67</v>
      </c>
      <c r="E20" s="90">
        <v>0.13559322033898305</v>
      </c>
      <c r="F20" s="90">
        <v>0.2565217391304348</v>
      </c>
      <c r="G20" s="90">
        <v>0.29004329004329005</v>
      </c>
      <c r="H20" s="90">
        <v>0.13067723237214757</v>
      </c>
      <c r="I20" s="91">
        <v>19.647019647019647</v>
      </c>
      <c r="J20" s="91">
        <v>21.179073810652756</v>
      </c>
      <c r="K20" s="92">
        <v>7.7978960226952998E-2</v>
      </c>
      <c r="L20" s="133">
        <v>4.2401037876150998</v>
      </c>
    </row>
    <row r="21" spans="1:12" x14ac:dyDescent="0.35">
      <c r="A21" s="76" t="s">
        <v>296</v>
      </c>
      <c r="B21" s="77" t="s">
        <v>297</v>
      </c>
      <c r="C21" s="99">
        <v>47</v>
      </c>
      <c r="D21" s="99">
        <v>41</v>
      </c>
      <c r="E21" s="73">
        <v>-0.1276595744680851</v>
      </c>
      <c r="F21" s="73">
        <v>0.4563106796116505</v>
      </c>
      <c r="G21" s="73">
        <v>0.40196078431372551</v>
      </c>
      <c r="H21" s="73">
        <v>-0.11910721735502712</v>
      </c>
      <c r="I21" s="100">
        <v>6.0602153310553799</v>
      </c>
      <c r="J21" s="100">
        <v>5.58126871766948</v>
      </c>
      <c r="K21" s="72">
        <v>-7.9031286385411639E-2</v>
      </c>
      <c r="L21" s="135">
        <v>2.345557885222127</v>
      </c>
    </row>
  </sheetData>
  <mergeCells count="3">
    <mergeCell ref="C1:E1"/>
    <mergeCell ref="F1:H1"/>
    <mergeCell ref="I1:K1"/>
  </mergeCells>
  <conditionalFormatting sqref="E3:E21 H3:H21 K3:K21">
    <cfRule type="cellIs" dxfId="48" priority="13" operator="lessThan">
      <formula>0</formula>
    </cfRule>
    <cfRule type="cellIs" dxfId="47" priority="14" operator="greaterThan">
      <formula>0</formula>
    </cfRule>
  </conditionalFormatting>
  <conditionalFormatting sqref="C3:C21">
    <cfRule type="top10" dxfId="46" priority="31" bottom="1" rank="10"/>
    <cfRule type="top10" dxfId="45" priority="32" rank="10"/>
  </conditionalFormatting>
  <conditionalFormatting sqref="D3:D21">
    <cfRule type="top10" dxfId="44" priority="33" bottom="1" rank="10"/>
    <cfRule type="top10" dxfId="43" priority="34" rank="10"/>
  </conditionalFormatting>
  <conditionalFormatting sqref="F3:F21">
    <cfRule type="top10" dxfId="42" priority="37" bottom="1" rank="10"/>
    <cfRule type="top10" dxfId="41" priority="38" rank="10"/>
  </conditionalFormatting>
  <conditionalFormatting sqref="G3:G21">
    <cfRule type="top10" dxfId="40" priority="39" bottom="1" rank="10"/>
    <cfRule type="top10" dxfId="39" priority="40" rank="10"/>
  </conditionalFormatting>
  <conditionalFormatting sqref="I3:I21">
    <cfRule type="top10" dxfId="38" priority="43" bottom="1" rank="10"/>
    <cfRule type="top10" dxfId="37" priority="44" rank="10"/>
  </conditionalFormatting>
  <conditionalFormatting sqref="J3:J21">
    <cfRule type="top10" dxfId="36" priority="45" bottom="1" rank="10"/>
    <cfRule type="top10" dxfId="35" priority="46" rank="10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6"/>
  <sheetViews>
    <sheetView topLeftCell="E1" zoomScale="50" zoomScaleNormal="50" workbookViewId="0">
      <selection activeCell="Z2" sqref="Z2:AB3"/>
    </sheetView>
  </sheetViews>
  <sheetFormatPr defaultRowHeight="14.5" x14ac:dyDescent="0.35"/>
  <cols>
    <col min="1" max="1" width="23" customWidth="1"/>
    <col min="2" max="2" width="18.1796875" bestFit="1" customWidth="1"/>
    <col min="3" max="3" width="14.6328125" customWidth="1"/>
    <col min="4" max="5" width="20.08984375" customWidth="1"/>
    <col min="6" max="6" width="19.7265625" bestFit="1" customWidth="1"/>
    <col min="7" max="7" width="13.1796875" bestFit="1" customWidth="1"/>
    <col min="8" max="19" width="15.6328125" customWidth="1"/>
    <col min="22" max="22" width="19.1796875" customWidth="1"/>
    <col min="23" max="23" width="11.81640625" customWidth="1"/>
    <col min="25" max="25" width="11.81640625" customWidth="1"/>
  </cols>
  <sheetData>
    <row r="1" spans="1:28" ht="15" customHeight="1" x14ac:dyDescent="0.35">
      <c r="B1" s="68" t="s">
        <v>207</v>
      </c>
      <c r="C1" s="68"/>
      <c r="D1" s="69" t="s">
        <v>208</v>
      </c>
      <c r="E1" s="69"/>
      <c r="F1" s="70" t="s">
        <v>209</v>
      </c>
      <c r="G1" s="70"/>
    </row>
    <row r="2" spans="1:28" ht="29" x14ac:dyDescent="0.35">
      <c r="A2" s="58" t="s">
        <v>316</v>
      </c>
      <c r="B2" s="61" t="s">
        <v>211</v>
      </c>
      <c r="C2" s="61" t="s">
        <v>214</v>
      </c>
      <c r="D2" s="61" t="s">
        <v>213</v>
      </c>
      <c r="E2" s="61" t="s">
        <v>217</v>
      </c>
      <c r="F2" s="61" t="s">
        <v>216</v>
      </c>
      <c r="G2" s="59" t="s">
        <v>218</v>
      </c>
      <c r="H2" s="71" t="s">
        <v>219</v>
      </c>
      <c r="I2" s="71" t="s">
        <v>220</v>
      </c>
      <c r="J2" s="71" t="s">
        <v>221</v>
      </c>
      <c r="K2" s="71" t="s">
        <v>222</v>
      </c>
      <c r="L2" s="71" t="s">
        <v>223</v>
      </c>
      <c r="M2" s="71" t="s">
        <v>224</v>
      </c>
      <c r="N2" s="71" t="s">
        <v>225</v>
      </c>
      <c r="O2" s="71" t="s">
        <v>226</v>
      </c>
      <c r="P2" s="71" t="s">
        <v>227</v>
      </c>
      <c r="Q2" s="71" t="s">
        <v>228</v>
      </c>
      <c r="R2" s="71" t="s">
        <v>229</v>
      </c>
      <c r="S2" s="71" t="s">
        <v>230</v>
      </c>
      <c r="V2" t="s">
        <v>327</v>
      </c>
      <c r="W2" t="s">
        <v>329</v>
      </c>
      <c r="X2" t="s">
        <v>327</v>
      </c>
      <c r="Y2" t="s">
        <v>328</v>
      </c>
      <c r="Z2" t="s">
        <v>332</v>
      </c>
      <c r="AA2" t="s">
        <v>333</v>
      </c>
      <c r="AB2" t="s">
        <v>107</v>
      </c>
    </row>
    <row r="3" spans="1:28" x14ac:dyDescent="0.35">
      <c r="A3" s="57" t="s">
        <v>317</v>
      </c>
      <c r="B3" s="54">
        <v>704</v>
      </c>
      <c r="C3" s="55">
        <v>-4.0871934604904632E-2</v>
      </c>
      <c r="D3" s="55">
        <v>0.54615981380915435</v>
      </c>
      <c r="E3" s="55">
        <v>2.1631368337832343E-2</v>
      </c>
      <c r="F3" s="56">
        <v>3.5976645842116692</v>
      </c>
      <c r="G3" s="60">
        <v>-7.8549383731383052E-2</v>
      </c>
      <c r="H3" s="29">
        <v>154</v>
      </c>
      <c r="I3" s="29">
        <v>157</v>
      </c>
      <c r="J3" s="28">
        <v>135</v>
      </c>
      <c r="K3" s="28">
        <v>153</v>
      </c>
      <c r="L3" s="28">
        <v>161</v>
      </c>
      <c r="M3" s="28">
        <v>147</v>
      </c>
      <c r="N3" s="29">
        <v>138</v>
      </c>
      <c r="O3" s="30">
        <v>132</v>
      </c>
      <c r="P3" s="30">
        <v>178</v>
      </c>
      <c r="Q3" s="31">
        <v>126</v>
      </c>
      <c r="R3">
        <v>131</v>
      </c>
      <c r="S3">
        <v>137</v>
      </c>
      <c r="V3" t="s">
        <v>153</v>
      </c>
      <c r="W3">
        <v>8461961</v>
      </c>
      <c r="X3" t="s">
        <v>153</v>
      </c>
      <c r="Y3">
        <v>8128980</v>
      </c>
      <c r="Z3" s="148">
        <f>((SUM(Table32[[#This Row],[2012]:[2016]]))/W3)*100000</f>
        <v>8.3195845502005987</v>
      </c>
      <c r="AA3" s="148">
        <f>((SUM(Table32[[#This Row],[2007]:[2011]]))/Y3)*100000</f>
        <v>9.0294231256566029</v>
      </c>
      <c r="AB3" s="43">
        <f>(Z3-AA3)/AA3</f>
        <v>-7.8613945273982938E-2</v>
      </c>
    </row>
    <row r="4" spans="1:28" x14ac:dyDescent="0.35">
      <c r="A4" s="57" t="s">
        <v>318</v>
      </c>
      <c r="B4" s="54">
        <v>495</v>
      </c>
      <c r="C4" s="55">
        <v>0.10244988864142539</v>
      </c>
      <c r="D4" s="55">
        <v>0.38854003139717425</v>
      </c>
      <c r="E4" s="55">
        <v>8.6008328292769901E-2</v>
      </c>
      <c r="F4" s="56">
        <v>15.108737123235407</v>
      </c>
      <c r="G4" s="60">
        <v>7.5008518654791981E-2</v>
      </c>
      <c r="H4" s="29">
        <v>96</v>
      </c>
      <c r="I4" s="29">
        <v>99</v>
      </c>
      <c r="J4" s="28">
        <v>86</v>
      </c>
      <c r="K4" s="28">
        <v>95</v>
      </c>
      <c r="L4" s="28">
        <v>77</v>
      </c>
      <c r="M4" s="28">
        <v>102</v>
      </c>
      <c r="N4" s="29">
        <v>89</v>
      </c>
      <c r="O4" s="30">
        <v>100</v>
      </c>
      <c r="P4" s="30">
        <v>76</v>
      </c>
      <c r="Q4" s="31">
        <v>97</v>
      </c>
      <c r="R4">
        <v>92</v>
      </c>
      <c r="S4">
        <v>130</v>
      </c>
      <c r="V4" t="s">
        <v>142</v>
      </c>
      <c r="W4">
        <v>3918872</v>
      </c>
      <c r="X4" t="s">
        <v>142</v>
      </c>
      <c r="Y4">
        <v>3782544</v>
      </c>
      <c r="Z4" s="148">
        <f>((SUM(Table32[[#This Row],[2012]:[2016]]))/W4)*100000</f>
        <v>12.631185708540622</v>
      </c>
      <c r="AA4" s="148">
        <f>((SUM(Table32[[#This Row],[2007]:[2011]]))/Y4)*100000</f>
        <v>11.870317965898083</v>
      </c>
      <c r="AB4" s="43">
        <f t="shared" ref="AB4:AB12" si="0">(Z4-AA4)/AA4</f>
        <v>6.4098345539556331E-2</v>
      </c>
    </row>
    <row r="5" spans="1:28" x14ac:dyDescent="0.35">
      <c r="A5" s="57" t="s">
        <v>319</v>
      </c>
      <c r="B5" s="54">
        <v>304</v>
      </c>
      <c r="C5" s="55">
        <v>0.50495049504950495</v>
      </c>
      <c r="D5" s="55">
        <v>0.33151581243184297</v>
      </c>
      <c r="E5" s="55">
        <v>0.27190472591424913</v>
      </c>
      <c r="F5" s="56">
        <v>48.8824569866538</v>
      </c>
      <c r="G5" s="60">
        <v>0.48401815579531915</v>
      </c>
      <c r="H5" s="29">
        <v>52</v>
      </c>
      <c r="I5" s="29">
        <v>58</v>
      </c>
      <c r="J5" s="28">
        <v>47</v>
      </c>
      <c r="K5" s="28">
        <v>42</v>
      </c>
      <c r="L5" s="28">
        <v>36</v>
      </c>
      <c r="M5" s="28">
        <v>43</v>
      </c>
      <c r="N5" s="29">
        <v>34</v>
      </c>
      <c r="O5" s="30">
        <v>38</v>
      </c>
      <c r="P5" s="30">
        <v>52</v>
      </c>
      <c r="Q5" s="31">
        <v>67</v>
      </c>
      <c r="R5">
        <v>57</v>
      </c>
      <c r="S5">
        <v>90</v>
      </c>
      <c r="V5" t="s">
        <v>158</v>
      </c>
      <c r="W5">
        <v>1555324</v>
      </c>
      <c r="X5" t="s">
        <v>158</v>
      </c>
      <c r="Y5">
        <v>1455565</v>
      </c>
      <c r="Z5" s="148">
        <f>((SUM(Table32[[#This Row],[2012]:[2016]]))/W5)*100000</f>
        <v>19.545766669838567</v>
      </c>
      <c r="AA5" s="148">
        <f>((SUM(Table32[[#This Row],[2007]:[2011]]))/Y5)*100000</f>
        <v>13.877772548804074</v>
      </c>
      <c r="AB5" s="43">
        <f t="shared" si="0"/>
        <v>0.4084224684546322</v>
      </c>
    </row>
    <row r="6" spans="1:28" x14ac:dyDescent="0.35">
      <c r="A6" s="57" t="s">
        <v>320</v>
      </c>
      <c r="B6" s="54">
        <v>289</v>
      </c>
      <c r="C6" s="55">
        <v>0.16532258064516128</v>
      </c>
      <c r="D6" s="55">
        <v>0.27136150234741785</v>
      </c>
      <c r="E6" s="55">
        <v>0.19158337119491151</v>
      </c>
      <c r="F6" s="56">
        <v>25.677476677032431</v>
      </c>
      <c r="G6" s="60">
        <v>9.0412683968415439E-2</v>
      </c>
      <c r="H6" s="29">
        <v>52</v>
      </c>
      <c r="I6" s="29">
        <v>50</v>
      </c>
      <c r="J6" s="28">
        <v>63</v>
      </c>
      <c r="K6" s="28">
        <v>55</v>
      </c>
      <c r="L6" s="28">
        <v>36</v>
      </c>
      <c r="M6" s="28">
        <v>44</v>
      </c>
      <c r="N6" s="29">
        <v>50</v>
      </c>
      <c r="O6" s="30">
        <v>46</v>
      </c>
      <c r="P6" s="30">
        <v>43</v>
      </c>
      <c r="Q6" s="31">
        <v>60</v>
      </c>
      <c r="R6">
        <v>62</v>
      </c>
      <c r="S6">
        <v>78</v>
      </c>
      <c r="V6" t="s">
        <v>136</v>
      </c>
      <c r="W6">
        <v>2240582</v>
      </c>
      <c r="X6" t="s">
        <v>136</v>
      </c>
      <c r="Y6">
        <v>2089090</v>
      </c>
      <c r="Z6" s="148">
        <f>((SUM(Table32[[#This Row],[2012]:[2016]]))/W6)*100000</f>
        <v>12.898434424627172</v>
      </c>
      <c r="AA6" s="148">
        <f>((SUM(Table32[[#This Row],[2007]:[2011]]))/Y6)*100000</f>
        <v>11.871197507048523</v>
      </c>
      <c r="AB6" s="43">
        <f t="shared" si="0"/>
        <v>8.6531869844531512E-2</v>
      </c>
    </row>
    <row r="7" spans="1:28" x14ac:dyDescent="0.35">
      <c r="A7" s="57" t="s">
        <v>321</v>
      </c>
      <c r="B7" s="54">
        <v>241</v>
      </c>
      <c r="C7" s="55">
        <v>0.79850746268656714</v>
      </c>
      <c r="D7" s="55">
        <v>0.30012453300124531</v>
      </c>
      <c r="E7" s="55">
        <v>0.35280013382650871</v>
      </c>
      <c r="F7" s="56">
        <v>43.615962356347836</v>
      </c>
      <c r="G7" s="60">
        <v>1.0343266024415967</v>
      </c>
      <c r="H7" s="29">
        <v>37</v>
      </c>
      <c r="I7" s="29">
        <v>28</v>
      </c>
      <c r="J7" s="28">
        <v>20</v>
      </c>
      <c r="K7" s="28">
        <v>22</v>
      </c>
      <c r="L7" s="28">
        <v>31</v>
      </c>
      <c r="M7" s="28">
        <v>29</v>
      </c>
      <c r="N7" s="29">
        <v>32</v>
      </c>
      <c r="O7" s="30">
        <v>39</v>
      </c>
      <c r="P7" s="30">
        <v>42</v>
      </c>
      <c r="Q7" s="31">
        <v>53</v>
      </c>
      <c r="R7">
        <v>43</v>
      </c>
      <c r="S7">
        <v>64</v>
      </c>
      <c r="V7" t="s">
        <v>164</v>
      </c>
      <c r="W7">
        <v>1439358</v>
      </c>
      <c r="X7" t="s">
        <v>164</v>
      </c>
      <c r="Y7">
        <v>1313155</v>
      </c>
      <c r="Z7" s="148">
        <f>((SUM(Table32[[#This Row],[2012]:[2016]]))/W7)*100000</f>
        <v>16.743575955391222</v>
      </c>
      <c r="AA7" s="148">
        <f>((SUM(Table32[[#This Row],[2007]:[2011]]))/Y7)*100000</f>
        <v>10.204431312373634</v>
      </c>
      <c r="AB7" s="43">
        <f t="shared" si="0"/>
        <v>0.64081421520162396</v>
      </c>
    </row>
    <row r="8" spans="1:28" x14ac:dyDescent="0.35">
      <c r="A8" s="57" t="s">
        <v>322</v>
      </c>
      <c r="B8" s="54">
        <v>232</v>
      </c>
      <c r="C8" s="55">
        <v>0.55704697986577179</v>
      </c>
      <c r="D8" s="55">
        <v>0.2951653944020356</v>
      </c>
      <c r="E8" s="55">
        <v>0.27772939187458356</v>
      </c>
      <c r="F8" s="56">
        <v>40.66251862238191</v>
      </c>
      <c r="G8" s="60">
        <v>0.31743831308421933</v>
      </c>
      <c r="H8" s="29">
        <v>46</v>
      </c>
      <c r="I8" s="29">
        <v>30</v>
      </c>
      <c r="J8" s="28">
        <v>35</v>
      </c>
      <c r="K8" s="28">
        <v>36</v>
      </c>
      <c r="L8" s="28">
        <v>28</v>
      </c>
      <c r="M8" s="28">
        <v>24</v>
      </c>
      <c r="N8" s="29">
        <v>26</v>
      </c>
      <c r="O8" s="30">
        <v>40</v>
      </c>
      <c r="P8" s="30">
        <v>38</v>
      </c>
      <c r="Q8" s="31">
        <v>41</v>
      </c>
      <c r="R8">
        <v>56</v>
      </c>
      <c r="S8">
        <v>57</v>
      </c>
      <c r="V8" t="s">
        <v>127</v>
      </c>
      <c r="W8">
        <v>1278433</v>
      </c>
      <c r="X8" t="s">
        <v>127</v>
      </c>
      <c r="Y8">
        <v>1196258</v>
      </c>
      <c r="Z8" s="148">
        <f>((SUM(Table32[[#This Row],[2012]:[2016]]))/W8)*100000</f>
        <v>18.147216162286174</v>
      </c>
      <c r="AA8" s="148">
        <f>((SUM(Table32[[#This Row],[2007]:[2011]]))/Y8)*100000</f>
        <v>12.45550708960776</v>
      </c>
      <c r="AB8" s="43">
        <f t="shared" si="0"/>
        <v>0.45696325582980762</v>
      </c>
    </row>
    <row r="9" spans="1:28" x14ac:dyDescent="0.35">
      <c r="A9" s="57" t="s">
        <v>323</v>
      </c>
      <c r="B9" s="54">
        <v>196</v>
      </c>
      <c r="C9" s="55">
        <v>-5.7692307692307696E-2</v>
      </c>
      <c r="D9" s="55">
        <v>0.30672926447574334</v>
      </c>
      <c r="E9" s="55">
        <v>0.13548814253039609</v>
      </c>
      <c r="F9" s="56">
        <v>4.6350490109136491</v>
      </c>
      <c r="G9" s="60">
        <v>-0.1791060794998221</v>
      </c>
      <c r="H9" s="29">
        <v>66</v>
      </c>
      <c r="I9" s="29">
        <v>48</v>
      </c>
      <c r="J9" s="28">
        <v>50</v>
      </c>
      <c r="K9" s="28">
        <v>56</v>
      </c>
      <c r="L9" s="28">
        <v>34</v>
      </c>
      <c r="M9" s="28">
        <v>32</v>
      </c>
      <c r="N9" s="29">
        <v>36</v>
      </c>
      <c r="O9" s="30">
        <v>47</v>
      </c>
      <c r="P9" s="30">
        <v>27</v>
      </c>
      <c r="Q9" s="31">
        <v>35</v>
      </c>
      <c r="R9">
        <v>46</v>
      </c>
      <c r="S9">
        <v>41</v>
      </c>
      <c r="V9" t="s">
        <v>123</v>
      </c>
      <c r="W9">
        <v>2714017</v>
      </c>
      <c r="X9" t="s">
        <v>123</v>
      </c>
      <c r="Y9">
        <v>2700741</v>
      </c>
      <c r="Z9" s="148">
        <f>((SUM(Table32[[#This Row],[2012]:[2016]]))/W9)*100000</f>
        <v>7.2217675865700173</v>
      </c>
      <c r="AA9" s="148">
        <f>((SUM(Table32[[#This Row],[2007]:[2011]]))/Y9)*100000</f>
        <v>7.7015900451024368</v>
      </c>
      <c r="AB9" s="43">
        <f t="shared" si="0"/>
        <v>-6.2301739734581987E-2</v>
      </c>
    </row>
    <row r="10" spans="1:28" x14ac:dyDescent="0.35">
      <c r="A10" s="57" t="s">
        <v>324</v>
      </c>
      <c r="B10" s="54">
        <v>186</v>
      </c>
      <c r="C10" s="55">
        <v>0.38805970149253732</v>
      </c>
      <c r="D10" s="55">
        <v>0.31472081218274112</v>
      </c>
      <c r="E10" s="55">
        <v>0.16963406318660498</v>
      </c>
      <c r="F10" s="56">
        <v>46.622383757363075</v>
      </c>
      <c r="G10" s="60">
        <v>0.14311822264788346</v>
      </c>
      <c r="H10" s="29">
        <v>37</v>
      </c>
      <c r="I10" s="29">
        <v>28</v>
      </c>
      <c r="J10" s="28">
        <v>30</v>
      </c>
      <c r="K10" s="28">
        <v>27</v>
      </c>
      <c r="L10" s="28">
        <v>31</v>
      </c>
      <c r="M10" s="28">
        <v>21</v>
      </c>
      <c r="N10" s="29">
        <v>25</v>
      </c>
      <c r="O10" s="30">
        <v>29</v>
      </c>
      <c r="P10" s="30">
        <v>42</v>
      </c>
      <c r="Q10" s="31">
        <v>40</v>
      </c>
      <c r="R10">
        <v>46</v>
      </c>
      <c r="S10">
        <v>29</v>
      </c>
      <c r="V10" t="s">
        <v>130</v>
      </c>
      <c r="W10">
        <v>683443</v>
      </c>
      <c r="X10" t="s">
        <v>130</v>
      </c>
      <c r="Y10">
        <v>738223</v>
      </c>
      <c r="Z10" s="148">
        <f>((SUM(Table32[[#This Row],[2012]:[2016]]))/W10)*100000</f>
        <v>27.215144496322299</v>
      </c>
      <c r="AA10" s="148">
        <f>((SUM(Table32[[#This Row],[2007]:[2011]]))/Y10)*100000</f>
        <v>18.15169670953086</v>
      </c>
      <c r="AB10" s="43">
        <f t="shared" si="0"/>
        <v>0.49931683697824897</v>
      </c>
    </row>
    <row r="11" spans="1:28" x14ac:dyDescent="0.35">
      <c r="A11" s="57" t="s">
        <v>325</v>
      </c>
      <c r="B11" s="54">
        <v>174</v>
      </c>
      <c r="C11" s="55">
        <v>0.11538461538461539</v>
      </c>
      <c r="D11" s="55">
        <v>0.35728952772073924</v>
      </c>
      <c r="E11" s="55">
        <v>0.1199652503553942</v>
      </c>
      <c r="F11" s="56">
        <v>6.6071767609644958</v>
      </c>
      <c r="G11" s="60">
        <v>9.6876049714477691E-2</v>
      </c>
      <c r="H11" s="29">
        <v>30</v>
      </c>
      <c r="I11" s="29">
        <v>36</v>
      </c>
      <c r="J11" s="28">
        <v>34</v>
      </c>
      <c r="K11" s="28">
        <v>31</v>
      </c>
      <c r="L11" s="28">
        <v>31</v>
      </c>
      <c r="M11" s="28">
        <v>30</v>
      </c>
      <c r="N11" s="29">
        <v>30</v>
      </c>
      <c r="O11" s="30">
        <v>31</v>
      </c>
      <c r="P11" s="30">
        <v>36</v>
      </c>
      <c r="Q11" s="31">
        <v>38</v>
      </c>
      <c r="R11">
        <v>26</v>
      </c>
      <c r="S11">
        <v>43</v>
      </c>
      <c r="V11" t="s">
        <v>157</v>
      </c>
      <c r="W11">
        <v>1559938</v>
      </c>
      <c r="X11" t="s">
        <v>157</v>
      </c>
      <c r="Y11">
        <v>1514456</v>
      </c>
      <c r="Z11" s="148">
        <f>((SUM(Table32[[#This Row],[2012]:[2016]]))/W11)*100000</f>
        <v>11.154289465350546</v>
      </c>
      <c r="AA11" s="148">
        <f>((SUM(Table32[[#This Row],[2007]:[2011]]))/Y11)*100000</f>
        <v>10.300728446386028</v>
      </c>
      <c r="AB11" s="43">
        <f t="shared" si="0"/>
        <v>8.2864141444674883E-2</v>
      </c>
    </row>
    <row r="12" spans="1:28" x14ac:dyDescent="0.35">
      <c r="A12" s="57" t="s">
        <v>326</v>
      </c>
      <c r="B12" s="54">
        <v>155</v>
      </c>
      <c r="C12" s="55">
        <v>0.40909090909090912</v>
      </c>
      <c r="D12" s="55">
        <v>0.36470588235294116</v>
      </c>
      <c r="E12" s="55">
        <v>0.2996791443850268</v>
      </c>
      <c r="F12" s="56">
        <v>14.748560825919407</v>
      </c>
      <c r="G12" s="60">
        <v>0.2754153168778033</v>
      </c>
      <c r="H12" s="29">
        <v>18</v>
      </c>
      <c r="I12" s="29">
        <v>22</v>
      </c>
      <c r="J12" s="28">
        <v>23</v>
      </c>
      <c r="K12" s="28">
        <v>22</v>
      </c>
      <c r="L12" s="28">
        <v>20</v>
      </c>
      <c r="M12" s="28">
        <v>24</v>
      </c>
      <c r="N12" s="29">
        <v>21</v>
      </c>
      <c r="O12" s="30">
        <v>22</v>
      </c>
      <c r="P12" s="30">
        <v>30</v>
      </c>
      <c r="Q12" s="31">
        <v>32</v>
      </c>
      <c r="R12">
        <v>29</v>
      </c>
      <c r="S12">
        <v>42</v>
      </c>
      <c r="V12" t="s">
        <v>165</v>
      </c>
      <c r="W12">
        <v>1374812</v>
      </c>
      <c r="X12" t="s">
        <v>165</v>
      </c>
      <c r="Y12">
        <v>1296437</v>
      </c>
      <c r="Z12" s="148">
        <f>((SUM(Table32[[#This Row],[2012]:[2016]]))/W12)*100000</f>
        <v>11.274268772748565</v>
      </c>
      <c r="AA12" s="148">
        <f>((SUM(Table32[[#This Row],[2007]:[2011]]))/Y12)*100000</f>
        <v>8.4847933220048493</v>
      </c>
      <c r="AB12" s="43">
        <f t="shared" si="0"/>
        <v>0.32876174408507547</v>
      </c>
    </row>
    <row r="23" spans="1:23" x14ac:dyDescent="0.35">
      <c r="V23" t="s">
        <v>327</v>
      </c>
      <c r="W23" t="s">
        <v>107</v>
      </c>
    </row>
    <row r="24" spans="1:23" ht="31.5" customHeight="1" x14ac:dyDescent="0.35">
      <c r="V24" t="s">
        <v>153</v>
      </c>
      <c r="W24" s="43">
        <v>-7.8613945273982938E-2</v>
      </c>
    </row>
    <row r="25" spans="1:23" ht="29.5" customHeight="1" x14ac:dyDescent="0.35">
      <c r="B25" s="147"/>
      <c r="C25" s="235" t="s">
        <v>334</v>
      </c>
      <c r="D25" s="235"/>
      <c r="E25" s="235"/>
      <c r="V25" t="s">
        <v>142</v>
      </c>
      <c r="W25" s="43">
        <v>6.4098345539556331E-2</v>
      </c>
    </row>
    <row r="26" spans="1:23" ht="58" x14ac:dyDescent="0.35">
      <c r="A26" s="159"/>
      <c r="B26" s="53" t="s">
        <v>313</v>
      </c>
      <c r="C26" s="53" t="s">
        <v>313</v>
      </c>
      <c r="D26" s="53" t="s">
        <v>330</v>
      </c>
      <c r="E26" s="53" t="s">
        <v>331</v>
      </c>
      <c r="V26" t="s">
        <v>158</v>
      </c>
      <c r="W26" s="43">
        <v>0.4084224684546322</v>
      </c>
    </row>
    <row r="27" spans="1:23" x14ac:dyDescent="0.35">
      <c r="A27" s="151" t="s">
        <v>317</v>
      </c>
      <c r="B27" s="152">
        <v>1438</v>
      </c>
      <c r="C27" s="153">
        <v>-4.0871934604904632E-2</v>
      </c>
      <c r="D27" s="153">
        <v>-7.8549383731383052E-2</v>
      </c>
      <c r="E27" s="154">
        <v>-7.8613945273982938E-2</v>
      </c>
      <c r="V27" t="s">
        <v>136</v>
      </c>
      <c r="W27" s="43">
        <v>8.6531869844531512E-2</v>
      </c>
    </row>
    <row r="28" spans="1:23" x14ac:dyDescent="0.35">
      <c r="A28" s="151" t="s">
        <v>318</v>
      </c>
      <c r="B28" s="152">
        <v>944</v>
      </c>
      <c r="C28" s="150">
        <v>0.10244988864142539</v>
      </c>
      <c r="D28" s="150">
        <v>7.5008518654791981E-2</v>
      </c>
      <c r="E28" s="149">
        <v>6.4098345539556331E-2</v>
      </c>
      <c r="V28" t="s">
        <v>164</v>
      </c>
      <c r="W28" s="43">
        <v>0.64081421520162396</v>
      </c>
    </row>
    <row r="29" spans="1:23" x14ac:dyDescent="0.35">
      <c r="A29" s="151" t="s">
        <v>320</v>
      </c>
      <c r="B29" s="152">
        <v>537</v>
      </c>
      <c r="C29" s="150">
        <v>0.16532258064516128</v>
      </c>
      <c r="D29" s="150">
        <v>9.0412683968415439E-2</v>
      </c>
      <c r="E29" s="149">
        <v>8.6531869844531512E-2</v>
      </c>
      <c r="V29" t="s">
        <v>127</v>
      </c>
      <c r="W29" s="43">
        <v>0.45696325582980762</v>
      </c>
    </row>
    <row r="30" spans="1:23" x14ac:dyDescent="0.35">
      <c r="A30" s="151" t="s">
        <v>319</v>
      </c>
      <c r="B30" s="152">
        <v>506</v>
      </c>
      <c r="C30" s="155">
        <v>0.50495049504950495</v>
      </c>
      <c r="D30" s="150">
        <v>0.48401815579531915</v>
      </c>
      <c r="E30" s="149">
        <v>0.4084224684546322</v>
      </c>
      <c r="V30" t="s">
        <v>123</v>
      </c>
      <c r="W30" s="43">
        <v>-6.2301739734581987E-2</v>
      </c>
    </row>
    <row r="31" spans="1:23" x14ac:dyDescent="0.35">
      <c r="A31" s="151" t="s">
        <v>323</v>
      </c>
      <c r="B31" s="152">
        <v>404</v>
      </c>
      <c r="C31" s="153">
        <v>-5.7692307692307696E-2</v>
      </c>
      <c r="D31" s="153">
        <v>-0.1791060794998221</v>
      </c>
      <c r="E31" s="154">
        <v>-6.2301739734581987E-2</v>
      </c>
      <c r="V31" t="s">
        <v>130</v>
      </c>
      <c r="W31" s="43">
        <v>0.49931683697824897</v>
      </c>
    </row>
    <row r="32" spans="1:23" x14ac:dyDescent="0.35">
      <c r="A32" s="151" t="s">
        <v>322</v>
      </c>
      <c r="B32" s="152">
        <v>381</v>
      </c>
      <c r="C32" s="155">
        <v>0.55704697986577179</v>
      </c>
      <c r="D32" s="150">
        <v>0.31743831308421933</v>
      </c>
      <c r="E32" s="149">
        <v>0.45696325582980762</v>
      </c>
      <c r="V32" t="s">
        <v>157</v>
      </c>
      <c r="W32" s="43">
        <v>8.2864141444674883E-2</v>
      </c>
    </row>
    <row r="33" spans="1:23" x14ac:dyDescent="0.35">
      <c r="A33" s="151" t="s">
        <v>321</v>
      </c>
      <c r="B33" s="152">
        <v>375</v>
      </c>
      <c r="C33" s="155">
        <v>0.79850746268656714</v>
      </c>
      <c r="D33" s="155">
        <v>1.0343266024415967</v>
      </c>
      <c r="E33" s="156">
        <v>0.64081421520162396</v>
      </c>
      <c r="V33" t="s">
        <v>165</v>
      </c>
      <c r="W33" s="43">
        <v>0.32876174408507547</v>
      </c>
    </row>
    <row r="34" spans="1:23" x14ac:dyDescent="0.35">
      <c r="A34" s="151" t="s">
        <v>325</v>
      </c>
      <c r="B34" s="152">
        <v>330</v>
      </c>
      <c r="C34" s="150">
        <v>0.11538461538461539</v>
      </c>
      <c r="D34" s="150">
        <v>9.6876049714477691E-2</v>
      </c>
      <c r="E34" s="157">
        <v>8.2864141444674883E-2</v>
      </c>
    </row>
    <row r="35" spans="1:23" x14ac:dyDescent="0.35">
      <c r="A35" s="151" t="s">
        <v>324</v>
      </c>
      <c r="B35" s="152">
        <v>320</v>
      </c>
      <c r="C35" s="150">
        <v>0.38805970149253732</v>
      </c>
      <c r="D35" s="150">
        <v>0.14311822264788346</v>
      </c>
      <c r="E35" s="156">
        <v>0.49931683697824897</v>
      </c>
    </row>
    <row r="36" spans="1:23" x14ac:dyDescent="0.35">
      <c r="A36" s="151" t="s">
        <v>326</v>
      </c>
      <c r="B36" s="152">
        <v>265</v>
      </c>
      <c r="C36" s="150">
        <v>0.40909090909090912</v>
      </c>
      <c r="D36" s="150">
        <v>0.2754153168778033</v>
      </c>
      <c r="E36" s="157">
        <v>0.32876174408507547</v>
      </c>
    </row>
  </sheetData>
  <mergeCells count="1">
    <mergeCell ref="C25:E25"/>
  </mergeCells>
  <conditionalFormatting sqref="C3:C12">
    <cfRule type="cellIs" dxfId="34" priority="17" operator="lessThan">
      <formula>0</formula>
    </cfRule>
    <cfRule type="cellIs" dxfId="33" priority="18" operator="greaterThan">
      <formula>0</formula>
    </cfRule>
  </conditionalFormatting>
  <conditionalFormatting sqref="E3:E12">
    <cfRule type="cellIs" dxfId="32" priority="11" operator="lessThan">
      <formula>0</formula>
    </cfRule>
    <cfRule type="cellIs" dxfId="31" priority="12" operator="greaterThan">
      <formula>0</formula>
    </cfRule>
  </conditionalFormatting>
  <conditionalFormatting sqref="G3:G12">
    <cfRule type="cellIs" dxfId="30" priority="5" operator="lessThan">
      <formula>0</formula>
    </cfRule>
    <cfRule type="cellIs" dxfId="29" priority="6" operator="greaterThan">
      <formula>0</formula>
    </cfRule>
  </conditionalFormatting>
  <conditionalFormatting sqref="B3:B12">
    <cfRule type="top10" dxfId="28" priority="25" bottom="1" rank="10"/>
    <cfRule type="top10" dxfId="27" priority="26" rank="10"/>
  </conditionalFormatting>
  <conditionalFormatting sqref="D3:D12">
    <cfRule type="top10" dxfId="26" priority="29" bottom="1" rank="10"/>
    <cfRule type="top10" dxfId="25" priority="30" rank="10"/>
  </conditionalFormatting>
  <conditionalFormatting sqref="F3:F12">
    <cfRule type="top10" dxfId="24" priority="33" bottom="1" rank="10"/>
    <cfRule type="top10" dxfId="23" priority="34" rank="10"/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101E-AC8F-44EA-8A76-5E51630483CC}">
  <dimension ref="A1:T57"/>
  <sheetViews>
    <sheetView tabSelected="1" zoomScale="70" zoomScaleNormal="70" workbookViewId="0">
      <selection activeCell="A52" activeCellId="1" sqref="H2:H52 A2:A52"/>
    </sheetView>
  </sheetViews>
  <sheetFormatPr defaultRowHeight="14.5" x14ac:dyDescent="0.35"/>
  <cols>
    <col min="1" max="1" width="15.26953125" style="160" customWidth="1"/>
    <col min="2" max="2" width="8.08984375" style="215" customWidth="1"/>
    <col min="3" max="3" width="9.90625" style="160" customWidth="1"/>
    <col min="4" max="5" width="8.7265625" style="160"/>
    <col min="6" max="6" width="14.08984375" style="160" customWidth="1"/>
    <col min="7" max="8" width="8.7265625" style="160"/>
    <col min="9" max="9" width="16.54296875" style="160" customWidth="1"/>
    <col min="10" max="10" width="8.7265625" style="172"/>
    <col min="11" max="11" width="10.90625" style="160" customWidth="1"/>
    <col min="12" max="12" width="15.26953125" style="160" customWidth="1"/>
    <col min="13" max="13" width="8.08984375" style="215" customWidth="1"/>
    <col min="14" max="14" width="9.90625" style="160" customWidth="1"/>
    <col min="15" max="16" width="8.7265625" style="160"/>
    <col min="17" max="17" width="14.08984375" style="160" customWidth="1"/>
    <col min="18" max="19" width="8.7265625" style="160"/>
    <col min="20" max="20" width="16.54296875" style="160" customWidth="1"/>
  </cols>
  <sheetData>
    <row r="1" spans="1:20" s="217" customFormat="1" ht="41.5" customHeight="1" x14ac:dyDescent="0.35">
      <c r="A1" s="218"/>
      <c r="B1" s="159"/>
      <c r="C1" s="236" t="s">
        <v>312</v>
      </c>
      <c r="D1" s="237" t="s">
        <v>313</v>
      </c>
      <c r="E1" s="237"/>
      <c r="F1" s="238" t="s">
        <v>314</v>
      </c>
      <c r="G1" s="237" t="s">
        <v>315</v>
      </c>
      <c r="H1" s="237"/>
      <c r="I1" s="238" t="s">
        <v>335</v>
      </c>
      <c r="J1" s="177"/>
      <c r="K1" s="216"/>
      <c r="L1" s="216"/>
      <c r="M1" s="159"/>
      <c r="N1" s="236" t="s">
        <v>312</v>
      </c>
      <c r="O1" s="237" t="s">
        <v>313</v>
      </c>
      <c r="P1" s="237"/>
      <c r="Q1" s="238" t="s">
        <v>314</v>
      </c>
      <c r="R1" s="237" t="s">
        <v>315</v>
      </c>
      <c r="S1" s="237"/>
      <c r="T1" s="238" t="s">
        <v>335</v>
      </c>
    </row>
    <row r="2" spans="1:20" s="217" customFormat="1" ht="29" x14ac:dyDescent="0.35">
      <c r="A2" s="174" t="s">
        <v>231</v>
      </c>
      <c r="B2" s="219" t="s">
        <v>232</v>
      </c>
      <c r="C2" s="236"/>
      <c r="D2" s="158" t="s">
        <v>310</v>
      </c>
      <c r="E2" s="158" t="s">
        <v>311</v>
      </c>
      <c r="F2" s="239"/>
      <c r="G2" s="158" t="s">
        <v>310</v>
      </c>
      <c r="H2" s="158" t="s">
        <v>311</v>
      </c>
      <c r="I2" s="239"/>
      <c r="J2" s="177"/>
      <c r="K2" s="216"/>
      <c r="L2" s="174" t="s">
        <v>231</v>
      </c>
      <c r="M2" s="219" t="s">
        <v>232</v>
      </c>
      <c r="N2" s="236"/>
      <c r="O2" s="158" t="s">
        <v>310</v>
      </c>
      <c r="P2" s="158" t="s">
        <v>311</v>
      </c>
      <c r="Q2" s="239"/>
      <c r="R2" s="158" t="s">
        <v>310</v>
      </c>
      <c r="S2" s="158" t="s">
        <v>311</v>
      </c>
      <c r="T2" s="239"/>
    </row>
    <row r="3" spans="1:20" ht="14.5" customHeight="1" x14ac:dyDescent="0.35">
      <c r="A3" s="76" t="s">
        <v>36</v>
      </c>
      <c r="B3" s="146" t="s">
        <v>235</v>
      </c>
      <c r="C3" s="161">
        <v>31</v>
      </c>
      <c r="D3" s="162">
        <v>11</v>
      </c>
      <c r="E3" s="162">
        <v>21.6</v>
      </c>
      <c r="F3" s="198">
        <f>(E3-D3)/D3</f>
        <v>0.96363636363636374</v>
      </c>
      <c r="G3" s="163">
        <v>21.247826926791578</v>
      </c>
      <c r="H3" s="193">
        <v>42.662453091052733</v>
      </c>
      <c r="I3" s="198">
        <v>1.0078501786579999</v>
      </c>
      <c r="J3" s="164"/>
      <c r="K3" s="36"/>
      <c r="L3" s="76" t="s">
        <v>233</v>
      </c>
      <c r="M3" s="146" t="s">
        <v>234</v>
      </c>
      <c r="N3" s="161">
        <v>3</v>
      </c>
      <c r="O3" s="204">
        <v>1</v>
      </c>
      <c r="P3" s="204">
        <v>2.2000000000000002</v>
      </c>
      <c r="Q3" s="198">
        <f>(P3-O3)/O3</f>
        <v>1.2000000000000002</v>
      </c>
      <c r="R3" s="211">
        <v>2.222716159146477</v>
      </c>
      <c r="S3" s="210">
        <v>4.435483870967742</v>
      </c>
      <c r="T3" s="213">
        <v>0.99552419354838706</v>
      </c>
    </row>
    <row r="4" spans="1:20" x14ac:dyDescent="0.35">
      <c r="A4" s="81" t="s">
        <v>237</v>
      </c>
      <c r="B4" s="165" t="s">
        <v>238</v>
      </c>
      <c r="C4" s="166">
        <v>7</v>
      </c>
      <c r="D4" s="196">
        <v>4.4000000000000004</v>
      </c>
      <c r="E4" s="196">
        <v>5.4</v>
      </c>
      <c r="F4" s="167">
        <v>0.22727272727272727</v>
      </c>
      <c r="G4" s="163">
        <v>13.509364445809025</v>
      </c>
      <c r="H4" s="163">
        <v>16.864459712679576</v>
      </c>
      <c r="I4" s="167">
        <v>0.24835330191357696</v>
      </c>
      <c r="J4" s="164"/>
      <c r="K4" s="36"/>
      <c r="L4" s="81" t="s">
        <v>87</v>
      </c>
      <c r="M4" s="165" t="s">
        <v>236</v>
      </c>
      <c r="N4" s="166">
        <v>8</v>
      </c>
      <c r="O4" s="204">
        <v>4.4000000000000004</v>
      </c>
      <c r="P4" s="206">
        <v>7.4</v>
      </c>
      <c r="Q4" s="205">
        <v>0.68181818181818177</v>
      </c>
      <c r="R4" s="210">
        <v>11.046949535525984</v>
      </c>
      <c r="S4" s="214">
        <v>14.385692068429238</v>
      </c>
      <c r="T4" s="203">
        <v>0.30223207973985594</v>
      </c>
    </row>
    <row r="5" spans="1:20" x14ac:dyDescent="0.35">
      <c r="A5" s="81" t="s">
        <v>38</v>
      </c>
      <c r="B5" s="165" t="s">
        <v>239</v>
      </c>
      <c r="C5" s="161">
        <v>21</v>
      </c>
      <c r="D5" s="168">
        <v>14</v>
      </c>
      <c r="E5" s="168">
        <v>16.8</v>
      </c>
      <c r="F5" s="169">
        <v>0.2</v>
      </c>
      <c r="G5" s="170">
        <v>16.055045871559635</v>
      </c>
      <c r="H5" s="170">
        <v>16.771488469601678</v>
      </c>
      <c r="I5" s="169">
        <v>4.4624138963761543E-2</v>
      </c>
      <c r="J5" s="164"/>
      <c r="K5" s="36"/>
      <c r="L5" s="76" t="s">
        <v>88</v>
      </c>
      <c r="M5" s="146" t="s">
        <v>243</v>
      </c>
      <c r="N5" s="161">
        <v>12</v>
      </c>
      <c r="O5" s="206">
        <v>5.6</v>
      </c>
      <c r="P5" s="206">
        <v>10</v>
      </c>
      <c r="Q5" s="205">
        <v>0.7857142857142857</v>
      </c>
      <c r="R5" s="214">
        <v>14.410705095213586</v>
      </c>
      <c r="S5" s="214">
        <v>28.960324355632782</v>
      </c>
      <c r="T5" s="213">
        <v>1.009639650821232</v>
      </c>
    </row>
    <row r="6" spans="1:20" x14ac:dyDescent="0.35">
      <c r="A6" s="76" t="s">
        <v>240</v>
      </c>
      <c r="B6" s="146" t="s">
        <v>241</v>
      </c>
      <c r="C6" s="166">
        <v>29</v>
      </c>
      <c r="D6" s="162">
        <v>17</v>
      </c>
      <c r="E6" s="162">
        <v>23.8</v>
      </c>
      <c r="F6" s="167">
        <v>0.4</v>
      </c>
      <c r="G6" s="163">
        <v>17.68070722828913</v>
      </c>
      <c r="H6" s="163">
        <v>20.452006530892842</v>
      </c>
      <c r="I6" s="167">
        <v>0.15674142820314524</v>
      </c>
      <c r="J6" s="164"/>
      <c r="K6" s="36"/>
      <c r="L6" s="76" t="s">
        <v>89</v>
      </c>
      <c r="M6" s="146" t="s">
        <v>244</v>
      </c>
      <c r="N6" s="166">
        <v>0</v>
      </c>
      <c r="O6" s="207">
        <v>0.2</v>
      </c>
      <c r="P6" s="207">
        <v>0.6</v>
      </c>
      <c r="Q6" s="205">
        <v>2</v>
      </c>
      <c r="R6" s="211">
        <v>0.59772863120143449</v>
      </c>
      <c r="S6" s="211">
        <v>1.7167381974248925</v>
      </c>
      <c r="T6" s="213">
        <v>1.8721030042918454</v>
      </c>
    </row>
    <row r="7" spans="1:20" x14ac:dyDescent="0.35">
      <c r="A7" s="76" t="s">
        <v>40</v>
      </c>
      <c r="B7" s="146" t="s">
        <v>242</v>
      </c>
      <c r="C7" s="166">
        <v>14</v>
      </c>
      <c r="D7" s="168">
        <v>12.4</v>
      </c>
      <c r="E7" s="168">
        <v>12.4</v>
      </c>
      <c r="F7" s="169">
        <v>0</v>
      </c>
      <c r="G7" s="170">
        <v>7.2067883296524462</v>
      </c>
      <c r="H7" s="170">
        <v>6.833085358461453</v>
      </c>
      <c r="I7" s="169">
        <v>-5.1854300986388942E-2</v>
      </c>
      <c r="J7" s="164"/>
      <c r="K7" s="36"/>
      <c r="L7" s="76" t="s">
        <v>90</v>
      </c>
      <c r="M7" s="146" t="s">
        <v>246</v>
      </c>
      <c r="N7" s="166">
        <v>3</v>
      </c>
      <c r="O7" s="204">
        <v>1.2</v>
      </c>
      <c r="P7" s="204">
        <v>0.8</v>
      </c>
      <c r="Q7" s="208">
        <v>-0.33333333333333331</v>
      </c>
      <c r="R7" s="210">
        <v>2.61039808570807</v>
      </c>
      <c r="S7" s="211">
        <v>1.2315270935960589</v>
      </c>
      <c r="T7" s="212">
        <v>-0.52822249589490966</v>
      </c>
    </row>
    <row r="8" spans="1:20" x14ac:dyDescent="0.35">
      <c r="A8" s="76" t="s">
        <v>41</v>
      </c>
      <c r="B8" s="146" t="s">
        <v>245</v>
      </c>
      <c r="C8" s="161">
        <v>13</v>
      </c>
      <c r="D8" s="196">
        <v>7.8</v>
      </c>
      <c r="E8" s="162">
        <v>8</v>
      </c>
      <c r="F8" s="167">
        <v>2.564102564102564E-2</v>
      </c>
      <c r="G8" s="183">
        <v>1.6892989409395101</v>
      </c>
      <c r="H8" s="183">
        <v>1.5543940777585639</v>
      </c>
      <c r="I8" s="167">
        <v>-7.9858490354536266E-2</v>
      </c>
      <c r="J8" s="164"/>
      <c r="K8" s="36"/>
      <c r="L8" s="76" t="s">
        <v>91</v>
      </c>
      <c r="M8" s="146" t="s">
        <v>247</v>
      </c>
      <c r="N8" s="161">
        <v>5</v>
      </c>
      <c r="O8" s="207">
        <v>0</v>
      </c>
      <c r="P8" s="207">
        <v>0.2</v>
      </c>
      <c r="Q8" s="171" t="s">
        <v>204</v>
      </c>
      <c r="R8" s="211">
        <v>0</v>
      </c>
      <c r="S8" s="211">
        <v>0.41245617653124356</v>
      </c>
      <c r="T8" s="203" t="s">
        <v>204</v>
      </c>
    </row>
    <row r="9" spans="1:20" x14ac:dyDescent="0.35">
      <c r="A9" s="76" t="s">
        <v>42</v>
      </c>
      <c r="B9" s="146" t="s">
        <v>249</v>
      </c>
      <c r="C9" s="161">
        <v>22</v>
      </c>
      <c r="D9" s="162">
        <v>15</v>
      </c>
      <c r="E9" s="162">
        <v>16</v>
      </c>
      <c r="F9" s="167">
        <v>6.6666666666666666E-2</v>
      </c>
      <c r="G9" s="163">
        <v>20.709650697224905</v>
      </c>
      <c r="H9" s="163">
        <v>18.18388453233322</v>
      </c>
      <c r="I9" s="167">
        <v>-0.12196082888206984</v>
      </c>
      <c r="J9" s="164"/>
      <c r="K9" s="36"/>
      <c r="L9" s="76" t="s">
        <v>92</v>
      </c>
      <c r="M9" s="146" t="s">
        <v>248</v>
      </c>
      <c r="N9" s="166">
        <v>2</v>
      </c>
      <c r="O9" s="206">
        <v>6.2</v>
      </c>
      <c r="P9" s="204">
        <v>4.2</v>
      </c>
      <c r="Q9" s="208">
        <v>-0.32258064516129031</v>
      </c>
      <c r="R9" s="214">
        <v>21.327829377364985</v>
      </c>
      <c r="S9" s="210">
        <v>10.206561360874849</v>
      </c>
      <c r="T9" s="212">
        <v>-0.52144396974091645</v>
      </c>
    </row>
    <row r="10" spans="1:20" x14ac:dyDescent="0.35">
      <c r="A10" s="76" t="s">
        <v>43</v>
      </c>
      <c r="B10" s="146" t="s">
        <v>251</v>
      </c>
      <c r="C10" s="166">
        <v>41</v>
      </c>
      <c r="D10" s="188">
        <v>41.6</v>
      </c>
      <c r="E10" s="190">
        <v>39.200000000000003</v>
      </c>
      <c r="F10" s="185">
        <v>-5.7692307692307696E-2</v>
      </c>
      <c r="G10" s="186">
        <v>5.6463434496986808</v>
      </c>
      <c r="H10" s="186">
        <v>4.6350490109136491</v>
      </c>
      <c r="I10" s="167">
        <v>-0.1791060794998221</v>
      </c>
      <c r="J10" s="164"/>
      <c r="K10" s="36"/>
      <c r="L10" s="76" t="s">
        <v>93</v>
      </c>
      <c r="M10" s="146" t="s">
        <v>250</v>
      </c>
      <c r="N10" s="166">
        <v>1</v>
      </c>
      <c r="O10" s="204">
        <v>4</v>
      </c>
      <c r="P10" s="204">
        <v>3.2</v>
      </c>
      <c r="Q10" s="208">
        <v>-0.2</v>
      </c>
      <c r="R10" s="214">
        <v>17.977528089887642</v>
      </c>
      <c r="S10" s="214">
        <v>14.272970561998216</v>
      </c>
      <c r="T10" s="212">
        <v>-0.20606601248884929</v>
      </c>
    </row>
    <row r="11" spans="1:20" x14ac:dyDescent="0.35">
      <c r="A11" s="76" t="s">
        <v>252</v>
      </c>
      <c r="B11" s="146" t="s">
        <v>253</v>
      </c>
      <c r="C11" s="166">
        <v>1</v>
      </c>
      <c r="D11" s="197">
        <v>4.4000000000000004</v>
      </c>
      <c r="E11" s="179">
        <v>3.8</v>
      </c>
      <c r="F11" s="184">
        <v>-0.13636363636363635</v>
      </c>
      <c r="G11" s="170">
        <v>6.6425120772946862</v>
      </c>
      <c r="H11" s="187">
        <v>4.8818088386433711</v>
      </c>
      <c r="I11" s="184">
        <v>-0.26506586938241616</v>
      </c>
      <c r="J11" s="164"/>
      <c r="K11" s="36"/>
      <c r="L11" s="85" t="s">
        <v>94</v>
      </c>
      <c r="M11" s="146" t="s">
        <v>256</v>
      </c>
      <c r="N11" s="166">
        <v>0</v>
      </c>
      <c r="O11" s="207">
        <v>0.2</v>
      </c>
      <c r="P11" s="207">
        <v>0.4</v>
      </c>
      <c r="Q11" s="205">
        <v>1</v>
      </c>
      <c r="R11" s="211">
        <v>1.8315018315018314</v>
      </c>
      <c r="S11" s="210">
        <v>2.7529249827942186</v>
      </c>
      <c r="T11" s="213">
        <v>0.50309704060564342</v>
      </c>
    </row>
    <row r="12" spans="1:20" x14ac:dyDescent="0.35">
      <c r="A12" s="81" t="s">
        <v>254</v>
      </c>
      <c r="B12" s="165" t="s">
        <v>246</v>
      </c>
      <c r="C12" s="166">
        <v>5</v>
      </c>
      <c r="D12" s="178">
        <v>1.8</v>
      </c>
      <c r="E12" s="196">
        <v>5.6</v>
      </c>
      <c r="F12" s="198">
        <f>(E12-D12)/D12</f>
        <v>2.1111111111111112</v>
      </c>
      <c r="G12" s="183">
        <v>3.3695245226506927</v>
      </c>
      <c r="H12" s="163">
        <v>14.035087719298247</v>
      </c>
      <c r="I12" s="198">
        <v>3.1653021442495128</v>
      </c>
      <c r="J12" s="164"/>
      <c r="K12" s="36"/>
      <c r="L12" s="76" t="s">
        <v>95</v>
      </c>
      <c r="M12" s="146" t="s">
        <v>260</v>
      </c>
      <c r="N12" s="166">
        <v>2</v>
      </c>
      <c r="O12" s="204">
        <v>2</v>
      </c>
      <c r="P12" s="204">
        <v>1.6</v>
      </c>
      <c r="Q12" s="208">
        <v>-0.2</v>
      </c>
      <c r="R12" s="210">
        <v>4.4169611307420498</v>
      </c>
      <c r="S12" s="210">
        <v>2.9112081513828243</v>
      </c>
      <c r="T12" s="212">
        <v>-0.34090247452692862</v>
      </c>
    </row>
    <row r="13" spans="1:20" x14ac:dyDescent="0.35">
      <c r="A13" s="76" t="s">
        <v>255</v>
      </c>
      <c r="B13" s="146" t="s">
        <v>253</v>
      </c>
      <c r="C13" s="166">
        <v>1</v>
      </c>
      <c r="D13" s="168">
        <v>12.8</v>
      </c>
      <c r="E13" s="197">
        <v>7.6</v>
      </c>
      <c r="F13" s="180">
        <v>-0.40625</v>
      </c>
      <c r="G13" s="170">
        <v>11.603662405946878</v>
      </c>
      <c r="H13" s="170">
        <v>6.0490289716650745</v>
      </c>
      <c r="I13" s="180">
        <v>-0.47869657354345757</v>
      </c>
      <c r="J13" s="164"/>
      <c r="K13" s="36"/>
      <c r="L13" s="81" t="s">
        <v>96</v>
      </c>
      <c r="M13" s="165" t="s">
        <v>246</v>
      </c>
      <c r="N13" s="161">
        <v>2</v>
      </c>
      <c r="O13" s="207">
        <v>0.6</v>
      </c>
      <c r="P13" s="207">
        <v>0.8</v>
      </c>
      <c r="Q13" s="171">
        <v>0.33333333333333331</v>
      </c>
      <c r="R13" s="210">
        <v>2.3594180102241449</v>
      </c>
      <c r="S13" s="210">
        <v>2.530844669408415</v>
      </c>
      <c r="T13" s="203">
        <v>7.2656332384266484E-2</v>
      </c>
    </row>
    <row r="14" spans="1:20" x14ac:dyDescent="0.35">
      <c r="A14" s="85" t="s">
        <v>47</v>
      </c>
      <c r="B14" s="146" t="s">
        <v>238</v>
      </c>
      <c r="C14" s="161">
        <v>57</v>
      </c>
      <c r="D14" s="190">
        <v>29.8</v>
      </c>
      <c r="E14" s="190">
        <v>46.4</v>
      </c>
      <c r="F14" s="200">
        <v>0.55704697986577179</v>
      </c>
      <c r="G14" s="193">
        <v>30.864836872087</v>
      </c>
      <c r="H14" s="194">
        <v>40.66251862238191</v>
      </c>
      <c r="I14" s="167">
        <v>0.31743831308421933</v>
      </c>
      <c r="J14" s="164"/>
      <c r="K14" s="36"/>
      <c r="L14" s="76" t="s">
        <v>296</v>
      </c>
      <c r="M14" s="146" t="s">
        <v>297</v>
      </c>
      <c r="N14" s="166">
        <v>7</v>
      </c>
      <c r="O14" s="206">
        <v>9.4</v>
      </c>
      <c r="P14" s="206">
        <v>8.1999999999999993</v>
      </c>
      <c r="Q14" s="171">
        <v>-0.1276595744680851</v>
      </c>
      <c r="R14" s="210">
        <v>6.0602153310553799</v>
      </c>
      <c r="S14" s="210">
        <v>5.58126871766948</v>
      </c>
      <c r="T14" s="203">
        <v>-7.9031286385411639E-2</v>
      </c>
    </row>
    <row r="15" spans="1:20" x14ac:dyDescent="0.35">
      <c r="A15" s="76" t="s">
        <v>48</v>
      </c>
      <c r="B15" s="146" t="s">
        <v>246</v>
      </c>
      <c r="C15" s="161">
        <v>19</v>
      </c>
      <c r="D15" s="162">
        <v>11.4</v>
      </c>
      <c r="E15" s="162">
        <v>15.4</v>
      </c>
      <c r="F15" s="167">
        <v>0.35087719298245612</v>
      </c>
      <c r="G15" s="163">
        <v>8.6989698588325055</v>
      </c>
      <c r="H15" s="163">
        <v>9.6442885771543079</v>
      </c>
      <c r="I15" s="167">
        <v>0.10867019125971247</v>
      </c>
      <c r="J15" s="164"/>
      <c r="K15" s="36"/>
      <c r="L15" s="76" t="s">
        <v>272</v>
      </c>
      <c r="M15" s="146" t="s">
        <v>273</v>
      </c>
      <c r="N15" s="161">
        <v>5</v>
      </c>
      <c r="O15" s="204">
        <v>3</v>
      </c>
      <c r="P15" s="204">
        <v>3</v>
      </c>
      <c r="Q15" s="171">
        <v>0</v>
      </c>
      <c r="R15" s="210">
        <v>2.4964633435965711</v>
      </c>
      <c r="S15" s="211">
        <v>2.2450048641772056</v>
      </c>
      <c r="T15" s="203">
        <v>-0.10072588490608386</v>
      </c>
    </row>
    <row r="16" spans="1:20" x14ac:dyDescent="0.35">
      <c r="A16" s="76" t="s">
        <v>257</v>
      </c>
      <c r="B16" s="146" t="s">
        <v>258</v>
      </c>
      <c r="C16" s="166">
        <v>29</v>
      </c>
      <c r="D16" s="191">
        <v>26.8</v>
      </c>
      <c r="E16" s="191">
        <v>37.200000000000003</v>
      </c>
      <c r="F16" s="169">
        <v>0.38805970149253732</v>
      </c>
      <c r="G16" s="192">
        <v>40.785268604474204</v>
      </c>
      <c r="H16" s="192">
        <v>46.622383757363075</v>
      </c>
      <c r="I16" s="169">
        <v>0.14311822264788346</v>
      </c>
      <c r="J16" s="164"/>
      <c r="K16" s="32"/>
      <c r="L16" s="76" t="s">
        <v>99</v>
      </c>
      <c r="M16" s="146" t="s">
        <v>278</v>
      </c>
      <c r="N16" s="166">
        <v>0</v>
      </c>
      <c r="O16" s="207">
        <v>0.4</v>
      </c>
      <c r="P16" s="207">
        <v>0.6</v>
      </c>
      <c r="Q16" s="171">
        <v>0.5</v>
      </c>
      <c r="R16" s="211">
        <v>1.9212295869356388</v>
      </c>
      <c r="S16" s="211">
        <v>2.3603461841070024</v>
      </c>
      <c r="T16" s="203">
        <v>0.22856018882769472</v>
      </c>
    </row>
    <row r="17" spans="1:20" x14ac:dyDescent="0.35">
      <c r="A17" s="76" t="s">
        <v>259</v>
      </c>
      <c r="B17" s="146" t="s">
        <v>241</v>
      </c>
      <c r="C17" s="161">
        <v>23</v>
      </c>
      <c r="D17" s="162">
        <v>12.6</v>
      </c>
      <c r="E17" s="162">
        <v>16.399999999999999</v>
      </c>
      <c r="F17" s="167">
        <v>0.30158730158730157</v>
      </c>
      <c r="G17" s="194">
        <v>24.691358024691358</v>
      </c>
      <c r="H17" s="163">
        <v>32.918506623845843</v>
      </c>
      <c r="I17" s="167">
        <v>0.33319951826575667</v>
      </c>
      <c r="J17" s="164"/>
      <c r="K17" s="36"/>
      <c r="L17" s="76" t="s">
        <v>100</v>
      </c>
      <c r="M17" s="146" t="s">
        <v>243</v>
      </c>
      <c r="N17" s="166">
        <v>14</v>
      </c>
      <c r="O17" s="206">
        <v>9.8000000000000007</v>
      </c>
      <c r="P17" s="206">
        <v>13.6</v>
      </c>
      <c r="Q17" s="171">
        <v>0.38775510204081631</v>
      </c>
      <c r="R17" s="214">
        <v>12.635379061371841</v>
      </c>
      <c r="S17" s="214">
        <v>16.815034619188921</v>
      </c>
      <c r="T17" s="213">
        <v>0.33078988271866605</v>
      </c>
    </row>
    <row r="18" spans="1:20" x14ac:dyDescent="0.35">
      <c r="A18" s="76" t="s">
        <v>51</v>
      </c>
      <c r="B18" s="146" t="s">
        <v>241</v>
      </c>
      <c r="C18" s="161">
        <v>29</v>
      </c>
      <c r="D18" s="168">
        <v>16</v>
      </c>
      <c r="E18" s="168">
        <v>20.6</v>
      </c>
      <c r="F18" s="169">
        <v>0.28749999999999998</v>
      </c>
      <c r="G18" s="192">
        <v>43.03388918773534</v>
      </c>
      <c r="H18" s="192">
        <v>44.434857635893017</v>
      </c>
      <c r="I18" s="169">
        <v>3.2555004314064016E-2</v>
      </c>
      <c r="J18" s="164"/>
      <c r="K18" s="36"/>
      <c r="L18" s="76" t="s">
        <v>101</v>
      </c>
      <c r="M18" s="146" t="s">
        <v>285</v>
      </c>
      <c r="N18" s="166">
        <v>6</v>
      </c>
      <c r="O18" s="204">
        <v>5.4</v>
      </c>
      <c r="P18" s="204">
        <v>4.5999999999999996</v>
      </c>
      <c r="Q18" s="171">
        <v>-0.14814814814814814</v>
      </c>
      <c r="R18" s="210">
        <v>3.3747890756827696</v>
      </c>
      <c r="S18" s="210">
        <v>2.7963525835866263</v>
      </c>
      <c r="T18" s="203">
        <v>-0.17139930203759982</v>
      </c>
    </row>
    <row r="19" spans="1:20" x14ac:dyDescent="0.35">
      <c r="A19" s="84" t="s">
        <v>261</v>
      </c>
      <c r="B19" s="146" t="s">
        <v>256</v>
      </c>
      <c r="C19" s="166">
        <v>6</v>
      </c>
      <c r="D19" s="162">
        <v>10.199999999999999</v>
      </c>
      <c r="E19" s="162">
        <v>9.8000000000000007</v>
      </c>
      <c r="F19" s="167">
        <v>-3.9215686274509803E-2</v>
      </c>
      <c r="G19" s="194">
        <v>26.778682068784459</v>
      </c>
      <c r="H19" s="194">
        <v>33.863165169315828</v>
      </c>
      <c r="I19" s="167">
        <v>0.26455682480317627</v>
      </c>
      <c r="J19" s="164"/>
      <c r="K19" s="36"/>
      <c r="L19" s="76" t="s">
        <v>102</v>
      </c>
      <c r="M19" s="146" t="s">
        <v>288</v>
      </c>
      <c r="N19" s="166">
        <v>5</v>
      </c>
      <c r="O19" s="204">
        <v>4.2</v>
      </c>
      <c r="P19" s="204">
        <v>5.4</v>
      </c>
      <c r="Q19" s="171">
        <v>0.2857142857142857</v>
      </c>
      <c r="R19" s="210">
        <v>7.9954311821816102</v>
      </c>
      <c r="S19" s="210">
        <v>10.223400227186671</v>
      </c>
      <c r="T19" s="203">
        <v>0.27865527127170442</v>
      </c>
    </row>
    <row r="20" spans="1:20" x14ac:dyDescent="0.35">
      <c r="A20" s="76" t="s">
        <v>262</v>
      </c>
      <c r="B20" s="146" t="s">
        <v>241</v>
      </c>
      <c r="C20" s="161">
        <v>78</v>
      </c>
      <c r="D20" s="189">
        <v>49.6</v>
      </c>
      <c r="E20" s="189">
        <v>57.8</v>
      </c>
      <c r="F20" s="169">
        <v>0.16532258064516128</v>
      </c>
      <c r="G20" s="170">
        <v>23.548402411812184</v>
      </c>
      <c r="H20" s="170">
        <v>25.677476677032431</v>
      </c>
      <c r="I20" s="169">
        <v>9.0412683968415439E-2</v>
      </c>
      <c r="J20" s="164"/>
      <c r="K20" s="36"/>
      <c r="L20" s="76" t="s">
        <v>103</v>
      </c>
      <c r="M20" s="146" t="s">
        <v>244</v>
      </c>
      <c r="N20" s="166">
        <v>3</v>
      </c>
      <c r="O20" s="204">
        <v>3.2</v>
      </c>
      <c r="P20" s="204">
        <v>2.6</v>
      </c>
      <c r="Q20" s="208">
        <v>-0.1875</v>
      </c>
      <c r="R20" s="210">
        <v>10.120177103099305</v>
      </c>
      <c r="S20" s="210">
        <v>7.6673547626069007</v>
      </c>
      <c r="T20" s="212">
        <v>-0.24236950751990569</v>
      </c>
    </row>
    <row r="21" spans="1:20" x14ac:dyDescent="0.35">
      <c r="A21" s="76" t="s">
        <v>54</v>
      </c>
      <c r="B21" s="146" t="s">
        <v>263</v>
      </c>
      <c r="C21" s="166">
        <v>20</v>
      </c>
      <c r="D21" s="162">
        <v>13.6</v>
      </c>
      <c r="E21" s="162">
        <v>20.8</v>
      </c>
      <c r="F21" s="200">
        <v>0.52941176470588236</v>
      </c>
      <c r="G21" s="163">
        <v>17.923036373220874</v>
      </c>
      <c r="H21" s="163">
        <v>28.249354882520709</v>
      </c>
      <c r="I21" s="200">
        <v>0.57614782976887613</v>
      </c>
      <c r="J21" s="164"/>
      <c r="K21" s="32"/>
      <c r="L21" s="81" t="s">
        <v>294</v>
      </c>
      <c r="M21" s="165" t="s">
        <v>266</v>
      </c>
      <c r="N21" s="166">
        <v>18</v>
      </c>
      <c r="O21" s="209">
        <v>11.8</v>
      </c>
      <c r="P21" s="209">
        <v>13.4</v>
      </c>
      <c r="Q21" s="202">
        <v>0.13559322033898305</v>
      </c>
      <c r="R21" s="214">
        <v>19.647019647019647</v>
      </c>
      <c r="S21" s="214">
        <v>21.179073810652756</v>
      </c>
      <c r="T21" s="203">
        <v>7.7978960226952998E-2</v>
      </c>
    </row>
    <row r="22" spans="1:20" x14ac:dyDescent="0.35">
      <c r="A22" s="76" t="s">
        <v>55</v>
      </c>
      <c r="B22" s="146" t="s">
        <v>264</v>
      </c>
      <c r="C22" s="166">
        <v>1</v>
      </c>
      <c r="D22" s="168">
        <v>21.4</v>
      </c>
      <c r="E22" s="168">
        <v>18.2</v>
      </c>
      <c r="F22" s="180">
        <v>-0.14953271028037382</v>
      </c>
      <c r="G22" s="192">
        <v>41.08274140909964</v>
      </c>
      <c r="H22" s="170">
        <v>28.665931642778393</v>
      </c>
      <c r="I22" s="180">
        <v>-0.30223907510638959</v>
      </c>
      <c r="J22" s="164"/>
      <c r="R22"/>
      <c r="S22"/>
      <c r="T22"/>
    </row>
    <row r="23" spans="1:20" x14ac:dyDescent="0.35">
      <c r="A23" s="85" t="s">
        <v>265</v>
      </c>
      <c r="B23" s="146" t="s">
        <v>266</v>
      </c>
      <c r="C23" s="166">
        <v>7</v>
      </c>
      <c r="D23" s="162">
        <v>10.8</v>
      </c>
      <c r="E23" s="162">
        <v>8.8000000000000007</v>
      </c>
      <c r="F23" s="181">
        <v>-0.18518518518518517</v>
      </c>
      <c r="G23" s="163">
        <v>23.560209424083769</v>
      </c>
      <c r="H23" s="163">
        <v>17.699115044247787</v>
      </c>
      <c r="I23" s="185">
        <v>-0.24877089478859393</v>
      </c>
      <c r="J23" s="164"/>
    </row>
    <row r="24" spans="1:20" x14ac:dyDescent="0.35">
      <c r="A24" s="76" t="s">
        <v>267</v>
      </c>
      <c r="B24" s="146" t="s">
        <v>268</v>
      </c>
      <c r="C24" s="166">
        <v>13</v>
      </c>
      <c r="D24" s="168">
        <v>9</v>
      </c>
      <c r="E24" s="168">
        <v>9.6</v>
      </c>
      <c r="F24" s="169">
        <v>6.6666666666666666E-2</v>
      </c>
      <c r="G24" s="170">
        <v>18.907563025210081</v>
      </c>
      <c r="H24" s="170">
        <v>19.627887957472911</v>
      </c>
      <c r="I24" s="169">
        <v>3.8097185306345246E-2</v>
      </c>
      <c r="J24" s="164"/>
    </row>
    <row r="25" spans="1:20" x14ac:dyDescent="0.35">
      <c r="A25" s="81" t="s">
        <v>269</v>
      </c>
      <c r="B25" s="165" t="s">
        <v>256</v>
      </c>
      <c r="C25" s="166">
        <v>14</v>
      </c>
      <c r="D25" s="162">
        <v>8.6</v>
      </c>
      <c r="E25" s="162">
        <v>10.6</v>
      </c>
      <c r="F25" s="167">
        <v>0.23255813953488372</v>
      </c>
      <c r="G25" s="163">
        <v>13.543307086614172</v>
      </c>
      <c r="H25" s="163">
        <v>20.007550018875047</v>
      </c>
      <c r="I25" s="200">
        <v>0.4773016583704251</v>
      </c>
      <c r="J25" s="164"/>
    </row>
    <row r="26" spans="1:20" x14ac:dyDescent="0.35">
      <c r="A26" s="76" t="s">
        <v>270</v>
      </c>
      <c r="B26" s="165" t="s">
        <v>256</v>
      </c>
      <c r="C26" s="161">
        <v>130</v>
      </c>
      <c r="D26" s="189">
        <v>89.8</v>
      </c>
      <c r="E26" s="189">
        <v>99</v>
      </c>
      <c r="F26" s="169">
        <v>0.10244988864142539</v>
      </c>
      <c r="G26" s="170">
        <v>14.054527811688107</v>
      </c>
      <c r="H26" s="170">
        <v>15.108737123235407</v>
      </c>
      <c r="I26" s="169">
        <v>7.5008518654791981E-2</v>
      </c>
      <c r="J26" s="164"/>
    </row>
    <row r="27" spans="1:20" x14ac:dyDescent="0.35">
      <c r="A27" s="76" t="s">
        <v>60</v>
      </c>
      <c r="B27" s="146" t="s">
        <v>271</v>
      </c>
      <c r="C27" s="166">
        <v>17</v>
      </c>
      <c r="D27" s="162">
        <v>14.6</v>
      </c>
      <c r="E27" s="162">
        <v>14.2</v>
      </c>
      <c r="F27" s="167">
        <v>-2.7397260273972601E-2</v>
      </c>
      <c r="G27" s="194">
        <v>24.144203737390441</v>
      </c>
      <c r="H27" s="163">
        <v>22.008679479231244</v>
      </c>
      <c r="I27" s="167">
        <v>-8.8448734171840182E-2</v>
      </c>
      <c r="J27" s="164"/>
      <c r="K27" s="230"/>
      <c r="L27" s="230"/>
    </row>
    <row r="28" spans="1:20" x14ac:dyDescent="0.35">
      <c r="A28" s="76" t="s">
        <v>274</v>
      </c>
      <c r="B28" s="146" t="s">
        <v>250</v>
      </c>
      <c r="C28" s="161">
        <v>28</v>
      </c>
      <c r="D28" s="162">
        <v>13</v>
      </c>
      <c r="E28" s="162">
        <v>22.4</v>
      </c>
      <c r="F28" s="198">
        <v>0.72307692307692306</v>
      </c>
      <c r="G28" s="163">
        <v>23.683731098560756</v>
      </c>
      <c r="H28" s="194">
        <v>42.320045342905729</v>
      </c>
      <c r="I28" s="198">
        <v>0.786882529901612</v>
      </c>
      <c r="J28" s="164"/>
    </row>
    <row r="29" spans="1:20" x14ac:dyDescent="0.35">
      <c r="A29" s="84" t="s">
        <v>62</v>
      </c>
      <c r="B29" s="146" t="s">
        <v>275</v>
      </c>
      <c r="C29" s="161">
        <v>10</v>
      </c>
      <c r="D29" s="197">
        <v>4.8</v>
      </c>
      <c r="E29" s="197">
        <v>6.6</v>
      </c>
      <c r="F29" s="169">
        <v>0.375</v>
      </c>
      <c r="G29" s="170">
        <v>14.755610205963725</v>
      </c>
      <c r="H29" s="170">
        <v>20.554344440984117</v>
      </c>
      <c r="I29" s="169">
        <v>0.39298505138586115</v>
      </c>
      <c r="J29" s="164"/>
    </row>
    <row r="30" spans="1:20" x14ac:dyDescent="0.35">
      <c r="A30" s="76" t="s">
        <v>276</v>
      </c>
      <c r="B30" s="146" t="s">
        <v>264</v>
      </c>
      <c r="C30" s="166">
        <v>1</v>
      </c>
      <c r="D30" s="162">
        <v>16</v>
      </c>
      <c r="E30" s="162">
        <v>16.399999999999999</v>
      </c>
      <c r="F30" s="167">
        <v>2.5000000000000001E-2</v>
      </c>
      <c r="G30" s="163">
        <v>23.763552651121341</v>
      </c>
      <c r="H30" s="163">
        <v>19.577414348812223</v>
      </c>
      <c r="I30" s="167">
        <v>-0.17615793243404559</v>
      </c>
      <c r="J30" s="164"/>
    </row>
    <row r="31" spans="1:20" x14ac:dyDescent="0.35">
      <c r="A31" s="76" t="s">
        <v>64</v>
      </c>
      <c r="B31" s="146" t="s">
        <v>273</v>
      </c>
      <c r="C31" s="166">
        <v>13</v>
      </c>
      <c r="D31" s="168">
        <v>12</v>
      </c>
      <c r="E31" s="168">
        <v>12.8</v>
      </c>
      <c r="F31" s="169">
        <v>6.6666666666666666E-2</v>
      </c>
      <c r="G31" s="170">
        <v>9.6696212731668005</v>
      </c>
      <c r="H31" s="170">
        <v>9.7353209613629446</v>
      </c>
      <c r="I31" s="169">
        <v>6.7944427542845614E-3</v>
      </c>
      <c r="J31" s="164"/>
    </row>
    <row r="32" spans="1:20" x14ac:dyDescent="0.35">
      <c r="A32" s="84" t="s">
        <v>65</v>
      </c>
      <c r="B32" s="146" t="s">
        <v>277</v>
      </c>
      <c r="C32" s="161">
        <v>8</v>
      </c>
      <c r="D32" s="196">
        <v>4.5999999999999996</v>
      </c>
      <c r="E32" s="178">
        <v>4.5999999999999996</v>
      </c>
      <c r="F32" s="167">
        <v>0</v>
      </c>
      <c r="G32" s="183">
        <v>3.5700426852929761</v>
      </c>
      <c r="H32" s="183">
        <v>2.8603407536376078</v>
      </c>
      <c r="I32" s="185">
        <v>-0.1987936823778135</v>
      </c>
      <c r="J32" s="164"/>
    </row>
    <row r="33" spans="1:10" x14ac:dyDescent="0.35">
      <c r="A33" s="76" t="s">
        <v>279</v>
      </c>
      <c r="B33" s="146" t="s">
        <v>250</v>
      </c>
      <c r="C33" s="161">
        <v>16</v>
      </c>
      <c r="D33" s="162">
        <v>10.8</v>
      </c>
      <c r="E33" s="162">
        <v>13.2</v>
      </c>
      <c r="F33" s="167">
        <v>0.22222222222222221</v>
      </c>
      <c r="G33" s="163">
        <v>19.937234631714968</v>
      </c>
      <c r="H33" s="163">
        <v>19.369038884812912</v>
      </c>
      <c r="I33" s="167">
        <v>-2.8499225564522571E-2</v>
      </c>
      <c r="J33" s="164"/>
    </row>
    <row r="34" spans="1:10" x14ac:dyDescent="0.35">
      <c r="A34" s="76" t="s">
        <v>280</v>
      </c>
      <c r="B34" s="146" t="s">
        <v>234</v>
      </c>
      <c r="C34" s="166">
        <v>137</v>
      </c>
      <c r="D34" s="188">
        <v>146.80000000000001</v>
      </c>
      <c r="E34" s="188">
        <v>140.80000000000001</v>
      </c>
      <c r="F34" s="167">
        <v>-4.0871934604904632E-2</v>
      </c>
      <c r="G34" s="186">
        <v>3.9043487743057681</v>
      </c>
      <c r="H34" s="186">
        <v>3.5976645842116692</v>
      </c>
      <c r="I34" s="167">
        <v>-7.8549383731383052E-2</v>
      </c>
      <c r="J34" s="164"/>
    </row>
    <row r="35" spans="1:10" x14ac:dyDescent="0.35">
      <c r="A35" s="76" t="s">
        <v>281</v>
      </c>
      <c r="B35" s="146" t="s">
        <v>256</v>
      </c>
      <c r="C35" s="166">
        <v>9</v>
      </c>
      <c r="D35" s="197">
        <v>6.6</v>
      </c>
      <c r="E35" s="168">
        <v>9.6</v>
      </c>
      <c r="F35" s="169">
        <v>0.45454545454545453</v>
      </c>
      <c r="G35" s="170">
        <v>8.3969465648854964</v>
      </c>
      <c r="H35" s="170">
        <v>12.095250094494142</v>
      </c>
      <c r="I35" s="169">
        <v>0.44043432943521144</v>
      </c>
      <c r="J35" s="164"/>
    </row>
    <row r="36" spans="1:10" x14ac:dyDescent="0.35">
      <c r="A36" s="76" t="s">
        <v>69</v>
      </c>
      <c r="B36" s="146" t="s">
        <v>282</v>
      </c>
      <c r="C36" s="161">
        <v>25</v>
      </c>
      <c r="D36" s="162">
        <v>9.8000000000000007</v>
      </c>
      <c r="E36" s="162">
        <v>16.8</v>
      </c>
      <c r="F36" s="200">
        <v>0.7142857142857143</v>
      </c>
      <c r="G36" s="194">
        <v>24.378109452736318</v>
      </c>
      <c r="H36" s="194">
        <v>38.961038961038959</v>
      </c>
      <c r="I36" s="200">
        <v>0.59819772064670018</v>
      </c>
      <c r="J36" s="164"/>
    </row>
    <row r="37" spans="1:10" x14ac:dyDescent="0.35">
      <c r="A37" s="84" t="s">
        <v>283</v>
      </c>
      <c r="B37" s="146" t="s">
        <v>284</v>
      </c>
      <c r="C37" s="166">
        <v>4</v>
      </c>
      <c r="D37" s="179">
        <v>2.4</v>
      </c>
      <c r="E37" s="179">
        <v>5.4</v>
      </c>
      <c r="F37" s="199">
        <v>1.25</v>
      </c>
      <c r="G37" s="187">
        <v>4.2075736325385691</v>
      </c>
      <c r="H37" s="170">
        <v>10.516066212268743</v>
      </c>
      <c r="I37" s="199">
        <v>1.4993184031158715</v>
      </c>
      <c r="J37" s="164"/>
    </row>
    <row r="38" spans="1:10" x14ac:dyDescent="0.35">
      <c r="A38" s="76" t="s">
        <v>71</v>
      </c>
      <c r="B38" s="146" t="s">
        <v>285</v>
      </c>
      <c r="C38" s="161">
        <v>43</v>
      </c>
      <c r="D38" s="190">
        <v>31.2</v>
      </c>
      <c r="E38" s="190">
        <v>34.799999999999997</v>
      </c>
      <c r="F38" s="167">
        <v>0.11538461538461539</v>
      </c>
      <c r="G38" s="163">
        <v>6.0236311684299944</v>
      </c>
      <c r="H38" s="163">
        <v>6.6071767609644958</v>
      </c>
      <c r="I38" s="167">
        <v>9.6876049714477691E-2</v>
      </c>
      <c r="J38" s="164"/>
    </row>
    <row r="39" spans="1:10" x14ac:dyDescent="0.35">
      <c r="A39" s="76" t="s">
        <v>286</v>
      </c>
      <c r="B39" s="146" t="s">
        <v>275</v>
      </c>
      <c r="C39" s="161">
        <v>90</v>
      </c>
      <c r="D39" s="189">
        <v>40.4</v>
      </c>
      <c r="E39" s="189">
        <v>60.8</v>
      </c>
      <c r="F39" s="201">
        <v>0.50495049504950495</v>
      </c>
      <c r="G39" s="192">
        <v>32.93925805136567</v>
      </c>
      <c r="H39" s="192">
        <v>48.8824569866538</v>
      </c>
      <c r="I39" s="201">
        <v>0.48401815579531915</v>
      </c>
      <c r="J39" s="164"/>
    </row>
    <row r="40" spans="1:10" x14ac:dyDescent="0.35">
      <c r="A40" s="85" t="s">
        <v>287</v>
      </c>
      <c r="B40" s="146" t="s">
        <v>260</v>
      </c>
      <c r="C40" s="166">
        <v>1</v>
      </c>
      <c r="D40" s="168">
        <v>8.6</v>
      </c>
      <c r="E40" s="168">
        <v>9</v>
      </c>
      <c r="F40" s="169">
        <v>4.6511627906976744E-2</v>
      </c>
      <c r="G40" s="187">
        <v>5.7082171777512274</v>
      </c>
      <c r="H40" s="187">
        <v>4.6293914922071915</v>
      </c>
      <c r="I40" s="184">
        <v>-0.18899520672565637</v>
      </c>
      <c r="J40" s="164"/>
    </row>
    <row r="41" spans="1:10" x14ac:dyDescent="0.35">
      <c r="A41" s="84" t="s">
        <v>74</v>
      </c>
      <c r="B41" s="146" t="s">
        <v>249</v>
      </c>
      <c r="C41" s="166">
        <v>7</v>
      </c>
      <c r="D41" s="162">
        <v>8.1999999999999993</v>
      </c>
      <c r="E41" s="196">
        <v>7.4</v>
      </c>
      <c r="F41" s="185">
        <v>-9.7560975609756101E-2</v>
      </c>
      <c r="G41" s="163">
        <v>17.413463580378</v>
      </c>
      <c r="H41" s="163">
        <v>17.797017797017798</v>
      </c>
      <c r="I41" s="167">
        <v>2.2026302514107414E-2</v>
      </c>
      <c r="J41" s="164"/>
    </row>
    <row r="42" spans="1:10" x14ac:dyDescent="0.35">
      <c r="A42" s="85" t="s">
        <v>75</v>
      </c>
      <c r="B42" s="146" t="s">
        <v>256</v>
      </c>
      <c r="C42" s="166">
        <v>15</v>
      </c>
      <c r="D42" s="168">
        <v>11.4</v>
      </c>
      <c r="E42" s="168">
        <v>11.4</v>
      </c>
      <c r="F42" s="169">
        <v>0</v>
      </c>
      <c r="G42" s="170">
        <v>18.569799641635445</v>
      </c>
      <c r="H42" s="170">
        <v>17.776391704350537</v>
      </c>
      <c r="I42" s="169">
        <v>-4.2725713394667089E-2</v>
      </c>
      <c r="J42" s="164"/>
    </row>
    <row r="43" spans="1:10" x14ac:dyDescent="0.35">
      <c r="A43" s="76" t="s">
        <v>289</v>
      </c>
      <c r="B43" s="146" t="s">
        <v>241</v>
      </c>
      <c r="C43" s="161">
        <v>64</v>
      </c>
      <c r="D43" s="191">
        <v>26.8</v>
      </c>
      <c r="E43" s="189">
        <v>48.2</v>
      </c>
      <c r="F43" s="199">
        <v>0.79850746268656714</v>
      </c>
      <c r="G43" s="170">
        <v>21.44</v>
      </c>
      <c r="H43" s="192">
        <v>43.615962356347836</v>
      </c>
      <c r="I43" s="199">
        <v>1.0343266024415967</v>
      </c>
      <c r="J43" s="164"/>
    </row>
    <row r="44" spans="1:10" x14ac:dyDescent="0.35">
      <c r="A44" s="84" t="s">
        <v>290</v>
      </c>
      <c r="B44" s="146" t="s">
        <v>256</v>
      </c>
      <c r="C44" s="161">
        <v>42</v>
      </c>
      <c r="D44" s="190">
        <v>22</v>
      </c>
      <c r="E44" s="190">
        <v>31</v>
      </c>
      <c r="F44" s="167">
        <v>0.40909090909090912</v>
      </c>
      <c r="G44" s="163">
        <v>11.563731931668856</v>
      </c>
      <c r="H44" s="163">
        <v>14.748560825919407</v>
      </c>
      <c r="I44" s="167">
        <v>0.2754153168778033</v>
      </c>
      <c r="J44" s="164"/>
    </row>
    <row r="45" spans="1:10" x14ac:dyDescent="0.35">
      <c r="A45" s="76" t="s">
        <v>291</v>
      </c>
      <c r="B45" s="146" t="s">
        <v>256</v>
      </c>
      <c r="C45" s="166">
        <v>14</v>
      </c>
      <c r="D45" s="168">
        <v>18.600000000000001</v>
      </c>
      <c r="E45" s="168">
        <v>17.8</v>
      </c>
      <c r="F45" s="184">
        <v>-4.3010752688172046E-2</v>
      </c>
      <c r="G45" s="187">
        <v>4.3374842591297043</v>
      </c>
      <c r="H45" s="182">
        <v>3.5041439455085932</v>
      </c>
      <c r="I45" s="184">
        <v>-0.19212526520806714</v>
      </c>
      <c r="J45" s="164"/>
    </row>
    <row r="46" spans="1:10" x14ac:dyDescent="0.35">
      <c r="A46" s="76" t="s">
        <v>292</v>
      </c>
      <c r="B46" s="146" t="s">
        <v>256</v>
      </c>
      <c r="C46" s="166">
        <v>21</v>
      </c>
      <c r="D46" s="162">
        <v>13.2</v>
      </c>
      <c r="E46" s="162">
        <v>19.399999999999999</v>
      </c>
      <c r="F46" s="200">
        <v>0.46969696969696972</v>
      </c>
      <c r="G46" s="163">
        <v>15.267175572519085</v>
      </c>
      <c r="H46" s="163">
        <v>24.144368388301181</v>
      </c>
      <c r="I46" s="200">
        <v>0.58145612943372738</v>
      </c>
      <c r="J46" s="164"/>
    </row>
    <row r="47" spans="1:10" x14ac:dyDescent="0.35">
      <c r="A47" s="76" t="s">
        <v>293</v>
      </c>
      <c r="B47" s="146" t="s">
        <v>244</v>
      </c>
      <c r="C47" s="166">
        <v>6</v>
      </c>
      <c r="D47" s="168">
        <v>8.1999999999999993</v>
      </c>
      <c r="E47" s="197">
        <v>7.6</v>
      </c>
      <c r="F47" s="184">
        <v>-7.3170731707317069E-2</v>
      </c>
      <c r="G47" s="182">
        <v>2.6795634272269786</v>
      </c>
      <c r="H47" s="182">
        <v>1.9390723069857632</v>
      </c>
      <c r="I47" s="180">
        <v>-0.27634767392221554</v>
      </c>
      <c r="J47" s="164"/>
    </row>
    <row r="48" spans="1:10" x14ac:dyDescent="0.35">
      <c r="A48" s="76" t="s">
        <v>295</v>
      </c>
      <c r="B48" s="146" t="s">
        <v>275</v>
      </c>
      <c r="C48" s="166">
        <v>16</v>
      </c>
      <c r="D48" s="162">
        <v>13.2</v>
      </c>
      <c r="E48" s="162">
        <v>14.4</v>
      </c>
      <c r="F48" s="167">
        <v>9.0909090909090912E-2</v>
      </c>
      <c r="G48" s="163">
        <v>16.11721611721612</v>
      </c>
      <c r="H48" s="163">
        <v>18.919984233346472</v>
      </c>
      <c r="I48" s="167">
        <v>0.17389902175081498</v>
      </c>
      <c r="J48" s="164"/>
    </row>
    <row r="49" spans="1:10" x14ac:dyDescent="0.35">
      <c r="A49" s="76" t="s">
        <v>82</v>
      </c>
      <c r="B49" s="146" t="s">
        <v>282</v>
      </c>
      <c r="C49" s="166">
        <v>15</v>
      </c>
      <c r="D49" s="168">
        <v>10</v>
      </c>
      <c r="E49" s="168">
        <v>12</v>
      </c>
      <c r="F49" s="169">
        <v>0.2</v>
      </c>
      <c r="G49" s="195">
        <v>25.873221216041401</v>
      </c>
      <c r="H49" s="195">
        <v>37.523452157598506</v>
      </c>
      <c r="I49" s="169">
        <v>0.45028142589118203</v>
      </c>
      <c r="J49" s="164"/>
    </row>
    <row r="50" spans="1:10" x14ac:dyDescent="0.35">
      <c r="A50" s="76" t="s">
        <v>298</v>
      </c>
      <c r="B50" s="146" t="s">
        <v>299</v>
      </c>
      <c r="C50" s="166">
        <v>2</v>
      </c>
      <c r="D50" s="179">
        <v>4</v>
      </c>
      <c r="E50" s="179">
        <v>3</v>
      </c>
      <c r="F50" s="180">
        <v>-0.25</v>
      </c>
      <c r="G50" s="170">
        <v>7.4878322725570952</v>
      </c>
      <c r="H50" s="187">
        <v>4.8622366288492707</v>
      </c>
      <c r="I50" s="180">
        <v>-0.35064829821717997</v>
      </c>
      <c r="J50" s="164"/>
    </row>
    <row r="51" spans="1:10" x14ac:dyDescent="0.35">
      <c r="A51" s="76" t="s">
        <v>300</v>
      </c>
      <c r="B51" s="146" t="s">
        <v>301</v>
      </c>
      <c r="C51" s="166">
        <v>8</v>
      </c>
      <c r="D51" s="162">
        <v>12.6</v>
      </c>
      <c r="E51" s="162">
        <v>9.1999999999999993</v>
      </c>
      <c r="F51" s="181">
        <v>-0.26984126984126983</v>
      </c>
      <c r="G51" s="183">
        <v>3.5371399696816574</v>
      </c>
      <c r="H51" s="183">
        <v>1.9985662459539897</v>
      </c>
      <c r="I51" s="181">
        <v>-0.43497677132243634</v>
      </c>
      <c r="J51" s="164"/>
    </row>
    <row r="52" spans="1:10" x14ac:dyDescent="0.35">
      <c r="A52" s="76" t="s">
        <v>302</v>
      </c>
      <c r="B52" s="146" t="s">
        <v>303</v>
      </c>
      <c r="C52" s="161">
        <v>6</v>
      </c>
      <c r="D52" s="179">
        <v>4</v>
      </c>
      <c r="E52" s="179">
        <v>4.4000000000000004</v>
      </c>
      <c r="F52" s="169">
        <v>0.1</v>
      </c>
      <c r="G52" s="170">
        <v>16.386726751331423</v>
      </c>
      <c r="H52" s="170">
        <v>17.871649065800163</v>
      </c>
      <c r="I52" s="169">
        <v>9.0617384240454846E-2</v>
      </c>
      <c r="J52" s="164"/>
    </row>
    <row r="55" spans="1:10" x14ac:dyDescent="0.35">
      <c r="F55" s="160">
        <f>COUNTIF(F3:F52,"&gt;0")</f>
        <v>34</v>
      </c>
      <c r="I55" s="160">
        <f>COUNTIF(I3:I52,"&gt;0")</f>
        <v>31</v>
      </c>
    </row>
    <row r="57" spans="1:10" x14ac:dyDescent="0.35">
      <c r="F57" s="160">
        <f>34/50</f>
        <v>0.68</v>
      </c>
    </row>
  </sheetData>
  <mergeCells count="10">
    <mergeCell ref="T1:T2"/>
    <mergeCell ref="N1:N2"/>
    <mergeCell ref="O1:P1"/>
    <mergeCell ref="Q1:Q2"/>
    <mergeCell ref="R1:S1"/>
    <mergeCell ref="C1:C2"/>
    <mergeCell ref="D1:E1"/>
    <mergeCell ref="F1:F2"/>
    <mergeCell ref="G1:H1"/>
    <mergeCell ref="I1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6A5B-AF36-4A51-B565-00A9BA1DAB69}">
  <dimension ref="A1:N56"/>
  <sheetViews>
    <sheetView zoomScale="60" zoomScaleNormal="60" workbookViewId="0">
      <selection sqref="A1:XFD2"/>
    </sheetView>
  </sheetViews>
  <sheetFormatPr defaultRowHeight="14.5" x14ac:dyDescent="0.35"/>
  <cols>
    <col min="1" max="1" width="16.453125" customWidth="1"/>
    <col min="2" max="2" width="8" customWidth="1"/>
    <col min="3" max="4" width="11.1796875" customWidth="1"/>
    <col min="5" max="5" width="22.36328125" customWidth="1"/>
    <col min="6" max="6" width="19" customWidth="1"/>
    <col min="9" max="9" width="16.453125" customWidth="1"/>
    <col min="10" max="10" width="8" customWidth="1"/>
    <col min="11" max="12" width="11.1796875" customWidth="1"/>
    <col min="13" max="13" width="22.36328125" customWidth="1"/>
    <col min="14" max="14" width="19" customWidth="1"/>
  </cols>
  <sheetData>
    <row r="1" spans="1:14" s="175" customFormat="1" ht="46.5" customHeight="1" x14ac:dyDescent="0.35">
      <c r="B1" s="176"/>
      <c r="C1" s="237" t="s">
        <v>337</v>
      </c>
      <c r="D1" s="237"/>
      <c r="E1" s="238" t="s">
        <v>309</v>
      </c>
      <c r="F1" s="174" t="s">
        <v>336</v>
      </c>
      <c r="K1" s="237" t="s">
        <v>337</v>
      </c>
      <c r="L1" s="237"/>
      <c r="M1" s="238" t="s">
        <v>309</v>
      </c>
      <c r="N1" s="174" t="s">
        <v>336</v>
      </c>
    </row>
    <row r="2" spans="1:14" s="175" customFormat="1" ht="29" x14ac:dyDescent="0.35">
      <c r="A2" s="173" t="s">
        <v>231</v>
      </c>
      <c r="B2" s="174" t="s">
        <v>232</v>
      </c>
      <c r="C2" s="158" t="s">
        <v>310</v>
      </c>
      <c r="D2" s="158" t="s">
        <v>311</v>
      </c>
      <c r="E2" s="239"/>
      <c r="F2" s="174" t="s">
        <v>105</v>
      </c>
      <c r="I2" s="173" t="s">
        <v>231</v>
      </c>
      <c r="J2" s="174" t="s">
        <v>232</v>
      </c>
      <c r="K2" s="158" t="s">
        <v>310</v>
      </c>
      <c r="L2" s="158" t="s">
        <v>311</v>
      </c>
      <c r="M2" s="239"/>
      <c r="N2" s="174" t="s">
        <v>105</v>
      </c>
    </row>
    <row r="3" spans="1:14" x14ac:dyDescent="0.35">
      <c r="A3" s="76" t="s">
        <v>36</v>
      </c>
      <c r="B3" s="144" t="s">
        <v>235</v>
      </c>
      <c r="C3" s="220">
        <v>0.24663677130044842</v>
      </c>
      <c r="D3" s="225">
        <v>0.36241610738255031</v>
      </c>
      <c r="E3" s="225">
        <v>0.46943258084197675</v>
      </c>
      <c r="F3" s="223">
        <v>3.8788993264003993</v>
      </c>
      <c r="G3" s="44"/>
      <c r="H3" s="44"/>
      <c r="I3" s="76" t="s">
        <v>233</v>
      </c>
      <c r="J3" s="146" t="s">
        <v>234</v>
      </c>
      <c r="K3" s="203">
        <v>0.20833333333333334</v>
      </c>
      <c r="L3" s="213">
        <v>0.37931034482758619</v>
      </c>
      <c r="M3" s="213">
        <v>0.82068965517241366</v>
      </c>
      <c r="N3" s="221">
        <v>2.2352044704089411</v>
      </c>
    </row>
    <row r="4" spans="1:14" x14ac:dyDescent="0.35">
      <c r="A4" s="81" t="s">
        <v>237</v>
      </c>
      <c r="B4" s="145" t="s">
        <v>238</v>
      </c>
      <c r="C4" s="229">
        <v>0.15714285714285714</v>
      </c>
      <c r="D4" s="220">
        <v>0.2076923076923077</v>
      </c>
      <c r="E4" s="220">
        <v>0.32167832167832178</v>
      </c>
      <c r="F4" s="221">
        <v>1.4066199703567868</v>
      </c>
      <c r="G4" s="44"/>
      <c r="H4" s="44"/>
      <c r="I4" s="81" t="s">
        <v>87</v>
      </c>
      <c r="J4" s="145" t="s">
        <v>236</v>
      </c>
      <c r="K4" s="203">
        <v>0.27160493827160492</v>
      </c>
      <c r="L4" s="213">
        <v>0.40659340659340659</v>
      </c>
      <c r="M4" s="213">
        <v>0.4970029970029971</v>
      </c>
      <c r="N4" s="221">
        <v>2.4722622201582918</v>
      </c>
    </row>
    <row r="5" spans="1:14" x14ac:dyDescent="0.35">
      <c r="A5" s="81" t="s">
        <v>38</v>
      </c>
      <c r="B5" s="145" t="s">
        <v>239</v>
      </c>
      <c r="C5" s="220">
        <v>0.27027027027027029</v>
      </c>
      <c r="D5" s="220">
        <v>0.32307692307692309</v>
      </c>
      <c r="E5" s="220">
        <v>0.19538461538461538</v>
      </c>
      <c r="F5" s="223">
        <v>3.6811590392174911</v>
      </c>
      <c r="G5" s="44"/>
      <c r="H5" s="44"/>
      <c r="I5" s="76" t="s">
        <v>88</v>
      </c>
      <c r="J5" s="146" t="s">
        <v>243</v>
      </c>
      <c r="K5" s="212">
        <v>0.19047619047619047</v>
      </c>
      <c r="L5" s="203">
        <v>0.26315789473684209</v>
      </c>
      <c r="M5" s="213">
        <v>0.38157894736842107</v>
      </c>
      <c r="N5" s="223">
        <v>4.3726551636684823</v>
      </c>
    </row>
    <row r="6" spans="1:14" x14ac:dyDescent="0.35">
      <c r="A6" s="76" t="s">
        <v>240</v>
      </c>
      <c r="B6" s="146" t="s">
        <v>241</v>
      </c>
      <c r="C6" s="220">
        <v>0.29411764705882354</v>
      </c>
      <c r="D6" s="220">
        <v>0.30909090909090908</v>
      </c>
      <c r="E6" s="220">
        <v>5.0909090909090848E-2</v>
      </c>
      <c r="F6" s="221">
        <v>2.6217834957627355</v>
      </c>
      <c r="G6" s="44"/>
      <c r="H6" s="44"/>
      <c r="I6" s="76" t="s">
        <v>89</v>
      </c>
      <c r="J6" s="146" t="s">
        <v>244</v>
      </c>
      <c r="K6" s="203">
        <v>0.25</v>
      </c>
      <c r="L6" s="203">
        <v>0.3</v>
      </c>
      <c r="M6" s="203">
        <v>0.19999999999999996</v>
      </c>
      <c r="N6" s="227">
        <v>0.71037863181075511</v>
      </c>
    </row>
    <row r="7" spans="1:14" x14ac:dyDescent="0.35">
      <c r="A7" s="76" t="s">
        <v>40</v>
      </c>
      <c r="B7" s="146" t="s">
        <v>242</v>
      </c>
      <c r="C7" s="225">
        <v>0.31155778894472363</v>
      </c>
      <c r="D7" s="225">
        <v>0.36904761904761907</v>
      </c>
      <c r="E7" s="220">
        <v>0.18452380952380953</v>
      </c>
      <c r="F7" s="221">
        <v>1.9967793880837361</v>
      </c>
      <c r="G7" s="44"/>
      <c r="H7" s="44"/>
      <c r="I7" s="76" t="s">
        <v>90</v>
      </c>
      <c r="J7" s="146" t="s">
        <v>246</v>
      </c>
      <c r="K7" s="213">
        <v>0.42857142857142855</v>
      </c>
      <c r="L7" s="203">
        <v>0.36363636363636365</v>
      </c>
      <c r="M7" s="212">
        <v>-0.15151515151515144</v>
      </c>
      <c r="N7" s="227">
        <v>0.75886928476569915</v>
      </c>
    </row>
    <row r="8" spans="1:14" x14ac:dyDescent="0.35">
      <c r="A8" s="76" t="s">
        <v>41</v>
      </c>
      <c r="B8" s="146" t="s">
        <v>245</v>
      </c>
      <c r="C8" s="222">
        <v>0.3577981651376147</v>
      </c>
      <c r="D8" s="220">
        <v>0.32786885245901637</v>
      </c>
      <c r="E8" s="220">
        <v>-8.3648591845313272E-2</v>
      </c>
      <c r="F8" s="228">
        <v>1.2152901733155699</v>
      </c>
      <c r="G8" s="44"/>
      <c r="H8" s="44"/>
      <c r="I8" s="76" t="s">
        <v>91</v>
      </c>
      <c r="J8" s="146" t="s">
        <v>247</v>
      </c>
      <c r="K8" s="212">
        <v>0</v>
      </c>
      <c r="L8" s="213">
        <v>0.5</v>
      </c>
      <c r="M8" s="203" t="s">
        <v>204</v>
      </c>
      <c r="N8" s="227">
        <v>0.4699689820471849</v>
      </c>
    </row>
    <row r="9" spans="1:14" x14ac:dyDescent="0.35">
      <c r="A9" s="76" t="s">
        <v>42</v>
      </c>
      <c r="B9" s="144" t="s">
        <v>249</v>
      </c>
      <c r="C9" s="220">
        <v>0.24916943521594684</v>
      </c>
      <c r="D9" s="220">
        <v>0.22857142857142856</v>
      </c>
      <c r="E9" s="220">
        <v>-8.266666666666668E-2</v>
      </c>
      <c r="F9" s="221">
        <v>1.9781562100505172</v>
      </c>
      <c r="G9" s="44"/>
      <c r="H9" s="44"/>
      <c r="I9" s="76" t="s">
        <v>92</v>
      </c>
      <c r="J9" s="146" t="s">
        <v>248</v>
      </c>
      <c r="K9" s="203">
        <v>0.25833333333333336</v>
      </c>
      <c r="L9" s="212">
        <v>0.22105263157894736</v>
      </c>
      <c r="M9" s="212">
        <v>-0.14431239388794578</v>
      </c>
      <c r="N9" s="223">
        <v>3.2335550628233554</v>
      </c>
    </row>
    <row r="10" spans="1:14" x14ac:dyDescent="0.35">
      <c r="A10" s="76" t="s">
        <v>43</v>
      </c>
      <c r="B10" s="146" t="s">
        <v>251</v>
      </c>
      <c r="C10" s="220">
        <v>0.27012987012987011</v>
      </c>
      <c r="D10" s="220">
        <v>0.30672926447574334</v>
      </c>
      <c r="E10" s="220">
        <v>0.13548814253039609</v>
      </c>
      <c r="F10" s="221">
        <v>1.4443535173140036</v>
      </c>
      <c r="G10" s="44"/>
      <c r="H10" s="44"/>
      <c r="I10" s="76" t="s">
        <v>93</v>
      </c>
      <c r="J10" s="146" t="s">
        <v>250</v>
      </c>
      <c r="K10" s="212">
        <v>0.16260162601626016</v>
      </c>
      <c r="L10" s="212">
        <v>0.11594202898550725</v>
      </c>
      <c r="M10" s="212">
        <v>-0.28695652173913039</v>
      </c>
      <c r="N10" s="221">
        <v>1.8237567108547723</v>
      </c>
    </row>
    <row r="11" spans="1:14" x14ac:dyDescent="0.35">
      <c r="A11" s="76" t="s">
        <v>252</v>
      </c>
      <c r="B11" s="144" t="s">
        <v>253</v>
      </c>
      <c r="C11" s="226">
        <v>0.12790697674418605</v>
      </c>
      <c r="D11" s="226">
        <v>0.12582781456953643</v>
      </c>
      <c r="E11" s="220">
        <v>-1.6255267910897056E-2</v>
      </c>
      <c r="F11" s="227">
        <v>0.97644957794251785</v>
      </c>
      <c r="G11" s="44"/>
      <c r="H11" s="44"/>
      <c r="I11" s="83" t="s">
        <v>94</v>
      </c>
      <c r="J11" s="144" t="s">
        <v>256</v>
      </c>
      <c r="K11" s="213">
        <v>0.33333333333333331</v>
      </c>
      <c r="L11" s="212">
        <v>0.22222222222222221</v>
      </c>
      <c r="M11" s="212">
        <v>-0.33333333333333331</v>
      </c>
      <c r="N11" s="227">
        <v>0.59803247316329278</v>
      </c>
    </row>
    <row r="12" spans="1:14" x14ac:dyDescent="0.35">
      <c r="A12" s="81" t="s">
        <v>254</v>
      </c>
      <c r="B12" s="145" t="s">
        <v>246</v>
      </c>
      <c r="C12" s="226">
        <v>8.4112149532710276E-2</v>
      </c>
      <c r="D12" s="229">
        <v>0.19178082191780821</v>
      </c>
      <c r="E12" s="222">
        <v>1.2800608828006088</v>
      </c>
      <c r="F12" s="228">
        <v>1.2478858362729215</v>
      </c>
      <c r="G12" s="44"/>
      <c r="H12" s="44"/>
      <c r="I12" s="76" t="s">
        <v>95</v>
      </c>
      <c r="J12" s="146" t="s">
        <v>260</v>
      </c>
      <c r="K12" s="213">
        <v>0.30303030303030304</v>
      </c>
      <c r="L12" s="203">
        <v>0.33333333333333331</v>
      </c>
      <c r="M12" s="203">
        <v>9.9999999999999908E-2</v>
      </c>
      <c r="N12" s="221">
        <v>0.98979888523900561</v>
      </c>
    </row>
    <row r="13" spans="1:14" x14ac:dyDescent="0.35">
      <c r="A13" s="76" t="s">
        <v>255</v>
      </c>
      <c r="B13" s="146" t="s">
        <v>253</v>
      </c>
      <c r="C13" s="220">
        <v>0.22939068100358423</v>
      </c>
      <c r="D13" s="226">
        <v>0.152</v>
      </c>
      <c r="E13" s="226">
        <v>-0.33737500000000004</v>
      </c>
      <c r="F13" s="227">
        <v>0.90796355721006683</v>
      </c>
      <c r="G13" s="44"/>
      <c r="H13" s="44"/>
      <c r="I13" s="81" t="s">
        <v>96</v>
      </c>
      <c r="J13" s="145" t="s">
        <v>246</v>
      </c>
      <c r="K13" s="212">
        <v>0.12</v>
      </c>
      <c r="L13" s="212">
        <v>0.16</v>
      </c>
      <c r="M13" s="203">
        <v>0.33333333333333343</v>
      </c>
      <c r="N13" s="227">
        <v>0.50874080292017221</v>
      </c>
    </row>
    <row r="14" spans="1:14" x14ac:dyDescent="0.35">
      <c r="A14" s="83" t="s">
        <v>47</v>
      </c>
      <c r="B14" s="144" t="s">
        <v>238</v>
      </c>
      <c r="C14" s="220">
        <v>0.23100775193798451</v>
      </c>
      <c r="D14" s="220">
        <v>0.2951653944020356</v>
      </c>
      <c r="E14" s="220">
        <v>0.27772939187458356</v>
      </c>
      <c r="F14" s="224">
        <v>3.629443232457235</v>
      </c>
      <c r="G14" s="44"/>
      <c r="H14" s="44"/>
      <c r="I14" s="76" t="s">
        <v>296</v>
      </c>
      <c r="J14" s="146" t="s">
        <v>297</v>
      </c>
      <c r="K14" s="213">
        <v>0.4563106796116505</v>
      </c>
      <c r="L14" s="213">
        <v>0.40196078431372551</v>
      </c>
      <c r="M14" s="203">
        <v>-0.11910721735502712</v>
      </c>
      <c r="N14" s="221">
        <v>2.345557885222127</v>
      </c>
    </row>
    <row r="15" spans="1:14" x14ac:dyDescent="0.35">
      <c r="A15" s="76" t="s">
        <v>48</v>
      </c>
      <c r="B15" s="146" t="s">
        <v>246</v>
      </c>
      <c r="C15" s="220">
        <v>0.29381443298969073</v>
      </c>
      <c r="D15" s="220">
        <v>0.34375</v>
      </c>
      <c r="E15" s="220">
        <v>0.16995614035087714</v>
      </c>
      <c r="F15" s="221">
        <v>2.32171420904172</v>
      </c>
      <c r="G15" s="44"/>
      <c r="H15" s="44"/>
      <c r="I15" s="76" t="s">
        <v>272</v>
      </c>
      <c r="J15" s="146" t="s">
        <v>273</v>
      </c>
      <c r="K15" s="203">
        <v>0.25</v>
      </c>
      <c r="L15" s="213">
        <v>0.36585365853658536</v>
      </c>
      <c r="M15" s="213">
        <v>0.46341463414634143</v>
      </c>
      <c r="N15" s="221">
        <v>1.2193436679483323</v>
      </c>
    </row>
    <row r="16" spans="1:14" x14ac:dyDescent="0.35">
      <c r="A16" s="76" t="s">
        <v>257</v>
      </c>
      <c r="B16" s="146" t="s">
        <v>258</v>
      </c>
      <c r="C16" s="220">
        <v>0.26907630522088355</v>
      </c>
      <c r="D16" s="220">
        <v>0.31472081218274112</v>
      </c>
      <c r="E16" s="220">
        <v>0.16963406318660498</v>
      </c>
      <c r="F16" s="223">
        <v>5.4430288992644602</v>
      </c>
      <c r="G16" s="44"/>
      <c r="H16" s="44"/>
      <c r="I16" s="76" t="s">
        <v>99</v>
      </c>
      <c r="J16" s="144" t="s">
        <v>278</v>
      </c>
      <c r="K16" s="212">
        <v>0.2</v>
      </c>
      <c r="L16" s="203">
        <v>0.27272727272727271</v>
      </c>
      <c r="M16" s="203">
        <v>0.36363636363636348</v>
      </c>
      <c r="N16" s="221">
        <v>0.85571259466320582</v>
      </c>
    </row>
    <row r="17" spans="1:14" x14ac:dyDescent="0.35">
      <c r="A17" s="76" t="s">
        <v>259</v>
      </c>
      <c r="B17" s="146" t="s">
        <v>241</v>
      </c>
      <c r="C17" s="220">
        <v>0.2342007434944238</v>
      </c>
      <c r="D17" s="220">
        <v>0.29927007299270075</v>
      </c>
      <c r="E17" s="220">
        <v>0.27783570849264289</v>
      </c>
      <c r="F17" s="221">
        <v>2.4186721489902041</v>
      </c>
      <c r="G17" s="44"/>
      <c r="H17" s="44"/>
      <c r="I17" s="76" t="s">
        <v>100</v>
      </c>
      <c r="J17" s="146" t="s">
        <v>243</v>
      </c>
      <c r="K17" s="203">
        <v>0.26630434782608697</v>
      </c>
      <c r="L17" s="203">
        <v>0.28691983122362869</v>
      </c>
      <c r="M17" s="203">
        <v>7.7413243778523974E-2</v>
      </c>
      <c r="N17" s="223">
        <v>3.5516371480353697</v>
      </c>
    </row>
    <row r="18" spans="1:14" x14ac:dyDescent="0.35">
      <c r="A18" s="76" t="s">
        <v>51</v>
      </c>
      <c r="B18" s="146" t="s">
        <v>241</v>
      </c>
      <c r="C18" s="220">
        <v>0.23529411764705882</v>
      </c>
      <c r="D18" s="220">
        <v>0.27613941018766758</v>
      </c>
      <c r="E18" s="220">
        <v>0.17359249329758722</v>
      </c>
      <c r="F18" s="221">
        <v>2.5247263858419227</v>
      </c>
      <c r="G18" s="44"/>
      <c r="H18" s="44"/>
      <c r="I18" s="76" t="s">
        <v>101</v>
      </c>
      <c r="J18" s="146" t="s">
        <v>285</v>
      </c>
      <c r="K18" s="203">
        <v>0.2967032967032967</v>
      </c>
      <c r="L18" s="203">
        <v>0.25555555555555554</v>
      </c>
      <c r="M18" s="212">
        <v>-0.13868312757201653</v>
      </c>
      <c r="N18" s="221">
        <v>1.506690031280195</v>
      </c>
    </row>
    <row r="19" spans="1:14" x14ac:dyDescent="0.35">
      <c r="A19" s="84" t="s">
        <v>261</v>
      </c>
      <c r="B19" s="146" t="s">
        <v>256</v>
      </c>
      <c r="C19" s="220">
        <v>0.2982456140350877</v>
      </c>
      <c r="D19" s="222">
        <v>0.44954128440366975</v>
      </c>
      <c r="E19" s="225">
        <v>0.50728548300053988</v>
      </c>
      <c r="F19" s="221">
        <v>1.9073309627934225</v>
      </c>
      <c r="G19" s="44"/>
      <c r="H19" s="44"/>
      <c r="I19" s="76" t="s">
        <v>102</v>
      </c>
      <c r="J19" s="146" t="s">
        <v>288</v>
      </c>
      <c r="K19" s="203">
        <v>0.21428571428571427</v>
      </c>
      <c r="L19" s="203">
        <v>0.34177215189873417</v>
      </c>
      <c r="M19" s="213">
        <v>0.59493670886075956</v>
      </c>
      <c r="N19" s="223">
        <v>2.8206387179674688</v>
      </c>
    </row>
    <row r="20" spans="1:14" x14ac:dyDescent="0.35">
      <c r="A20" s="76" t="s">
        <v>262</v>
      </c>
      <c r="B20" s="146" t="s">
        <v>241</v>
      </c>
      <c r="C20" s="220">
        <v>0.22773186409550045</v>
      </c>
      <c r="D20" s="220">
        <v>0.27136150234741785</v>
      </c>
      <c r="E20" s="220">
        <v>0.19158337119491151</v>
      </c>
      <c r="F20" s="221">
        <v>2.5796868849254344</v>
      </c>
      <c r="G20" s="44"/>
      <c r="H20" s="44"/>
      <c r="I20" s="76" t="s">
        <v>103</v>
      </c>
      <c r="J20" s="146" t="s">
        <v>244</v>
      </c>
      <c r="K20" s="213">
        <v>0.31372549019607843</v>
      </c>
      <c r="L20" s="203">
        <v>0.26</v>
      </c>
      <c r="M20" s="212">
        <v>-0.17124999999999996</v>
      </c>
      <c r="N20" s="221">
        <v>1.2259640321013967</v>
      </c>
    </row>
    <row r="21" spans="1:14" x14ac:dyDescent="0.35">
      <c r="A21" s="76" t="s">
        <v>54</v>
      </c>
      <c r="B21" s="146" t="s">
        <v>263</v>
      </c>
      <c r="C21" s="220">
        <v>0.18181818181818182</v>
      </c>
      <c r="D21" s="220">
        <v>0.24413145539906103</v>
      </c>
      <c r="E21" s="220">
        <v>0.34272300469483563</v>
      </c>
      <c r="F21" s="221">
        <v>2.4566716351275697</v>
      </c>
      <c r="G21" s="44"/>
      <c r="H21" s="44"/>
      <c r="I21" s="81" t="s">
        <v>294</v>
      </c>
      <c r="J21" s="145" t="s">
        <v>266</v>
      </c>
      <c r="K21" s="203">
        <v>0.2565217391304348</v>
      </c>
      <c r="L21" s="203">
        <v>0.29004329004329005</v>
      </c>
      <c r="M21" s="203">
        <v>0.13067723237214757</v>
      </c>
      <c r="N21" s="223">
        <v>4.2401037876150998</v>
      </c>
    </row>
    <row r="22" spans="1:14" x14ac:dyDescent="0.35">
      <c r="A22" s="76" t="s">
        <v>55</v>
      </c>
      <c r="B22" s="146" t="s">
        <v>264</v>
      </c>
      <c r="C22" s="220">
        <v>0.18771929824561404</v>
      </c>
      <c r="D22" s="226">
        <v>0.14724919093851133</v>
      </c>
      <c r="E22" s="226">
        <v>-0.21558842210325743</v>
      </c>
      <c r="F22" s="221">
        <v>2.1246392782763808</v>
      </c>
      <c r="G22" s="44"/>
      <c r="H22" s="44"/>
      <c r="I22" s="44"/>
      <c r="J22" s="44"/>
      <c r="K22" s="44"/>
      <c r="L22" s="44"/>
      <c r="M22" s="44"/>
      <c r="N22" s="44"/>
    </row>
    <row r="23" spans="1:14" x14ac:dyDescent="0.35">
      <c r="A23" s="85" t="s">
        <v>265</v>
      </c>
      <c r="B23" s="144" t="s">
        <v>266</v>
      </c>
      <c r="C23" s="220">
        <v>0.1758957654723127</v>
      </c>
      <c r="D23" s="229">
        <v>0.16236162361623616</v>
      </c>
      <c r="E23" s="220">
        <v>-7.6944102774361089E-2</v>
      </c>
      <c r="F23" s="221">
        <v>1.8653275875591129</v>
      </c>
      <c r="G23" s="44"/>
      <c r="H23" s="44"/>
      <c r="I23" s="44"/>
      <c r="J23" s="44"/>
      <c r="K23" s="44"/>
      <c r="L23" s="44"/>
      <c r="M23" s="44"/>
      <c r="N23" s="44"/>
    </row>
    <row r="24" spans="1:14" x14ac:dyDescent="0.35">
      <c r="A24" s="76" t="s">
        <v>267</v>
      </c>
      <c r="B24" s="146" t="s">
        <v>268</v>
      </c>
      <c r="C24" s="220">
        <v>0.25568181818181818</v>
      </c>
      <c r="D24" s="229">
        <v>0.19433198380566802</v>
      </c>
      <c r="E24" s="226">
        <v>-0.23994601889338729</v>
      </c>
      <c r="F24" s="221">
        <v>1.5653152235058168</v>
      </c>
      <c r="G24" s="44"/>
      <c r="H24" s="44"/>
      <c r="I24" s="44"/>
      <c r="J24" s="44"/>
      <c r="K24" s="232">
        <f>AVERAGE(K3:K21)</f>
        <v>0.2515860923220552</v>
      </c>
      <c r="L24" s="232">
        <f>AVERAGE(L3:L21)</f>
        <v>0.30210951422173682</v>
      </c>
      <c r="M24">
        <f>COUNTIF(M3:M21, "&gt;0")</f>
        <v>11</v>
      </c>
      <c r="N24" s="44"/>
    </row>
    <row r="25" spans="1:14" x14ac:dyDescent="0.35">
      <c r="A25" s="81" t="s">
        <v>269</v>
      </c>
      <c r="B25" s="145" t="s">
        <v>256</v>
      </c>
      <c r="C25" s="220">
        <v>0.28104575163398693</v>
      </c>
      <c r="D25" s="220">
        <v>0.33757961783439489</v>
      </c>
      <c r="E25" s="220">
        <v>0.20115538438749808</v>
      </c>
      <c r="F25" s="221">
        <v>2.2563128867394786</v>
      </c>
      <c r="G25" s="44"/>
      <c r="H25" s="44"/>
      <c r="I25" s="44"/>
      <c r="J25" s="44"/>
      <c r="K25">
        <f>COUNTIF(K3:K21, "&gt;15%")</f>
        <v>17</v>
      </c>
      <c r="L25" s="44"/>
      <c r="M25" s="44"/>
      <c r="N25" s="44"/>
    </row>
    <row r="26" spans="1:14" x14ac:dyDescent="0.35">
      <c r="A26" s="76" t="s">
        <v>270</v>
      </c>
      <c r="B26" s="145" t="s">
        <v>256</v>
      </c>
      <c r="C26" s="225">
        <v>0.35776892430278884</v>
      </c>
      <c r="D26" s="222">
        <v>0.38854003139717425</v>
      </c>
      <c r="E26" s="220">
        <v>8.6008328292769901E-2</v>
      </c>
      <c r="F26" s="221">
        <v>2.526237141708124</v>
      </c>
      <c r="G26" s="44"/>
      <c r="H26" s="44"/>
      <c r="I26" s="44"/>
      <c r="J26" s="44"/>
      <c r="K26" s="44"/>
      <c r="L26" s="44"/>
      <c r="M26" s="44"/>
      <c r="N26" s="44"/>
    </row>
    <row r="27" spans="1:14" x14ac:dyDescent="0.35">
      <c r="A27" s="76" t="s">
        <v>60</v>
      </c>
      <c r="B27" s="146" t="s">
        <v>271</v>
      </c>
      <c r="C27" s="220">
        <v>0.21987951807228914</v>
      </c>
      <c r="D27" s="229">
        <v>0.18882978723404256</v>
      </c>
      <c r="E27" s="229">
        <v>-0.14121247449723104</v>
      </c>
      <c r="F27" s="221">
        <v>2.3218814434253967</v>
      </c>
      <c r="G27" s="44"/>
      <c r="H27" s="44"/>
      <c r="I27" s="44"/>
      <c r="J27" s="44"/>
      <c r="K27" s="44"/>
      <c r="L27" s="44"/>
      <c r="M27" s="44"/>
      <c r="N27" s="44"/>
    </row>
    <row r="28" spans="1:14" x14ac:dyDescent="0.35">
      <c r="A28" s="76" t="s">
        <v>274</v>
      </c>
      <c r="B28" s="146" t="s">
        <v>250</v>
      </c>
      <c r="C28" s="226">
        <v>0.14541387024608501</v>
      </c>
      <c r="D28" s="220">
        <v>0.23333333333333334</v>
      </c>
      <c r="E28" s="222">
        <v>0.60461538461538455</v>
      </c>
      <c r="F28" s="224">
        <v>3.415378657237782</v>
      </c>
      <c r="G28" s="44"/>
      <c r="H28" s="44"/>
      <c r="I28" s="44"/>
      <c r="J28" s="44"/>
      <c r="K28" s="44"/>
      <c r="L28" s="44"/>
      <c r="M28" s="44"/>
      <c r="N28" s="44"/>
    </row>
    <row r="29" spans="1:14" x14ac:dyDescent="0.35">
      <c r="A29" s="84" t="s">
        <v>62</v>
      </c>
      <c r="B29" s="146" t="s">
        <v>275</v>
      </c>
      <c r="C29" s="229">
        <v>0.15094339622641509</v>
      </c>
      <c r="D29" s="229">
        <v>0.19298245614035087</v>
      </c>
      <c r="E29" s="220">
        <v>0.27850877192982454</v>
      </c>
      <c r="F29" s="221">
        <v>1.4028942132739299</v>
      </c>
      <c r="G29" s="44"/>
      <c r="H29" s="44"/>
      <c r="I29" s="44"/>
      <c r="J29" s="44"/>
      <c r="K29" s="44"/>
      <c r="L29" s="44"/>
      <c r="M29" s="44"/>
      <c r="N29" s="44"/>
    </row>
    <row r="30" spans="1:14" x14ac:dyDescent="0.35">
      <c r="A30" s="76" t="s">
        <v>276</v>
      </c>
      <c r="B30" s="144" t="s">
        <v>264</v>
      </c>
      <c r="C30" s="222">
        <v>0.35874439461883406</v>
      </c>
      <c r="D30" s="220">
        <v>0.33333333333333331</v>
      </c>
      <c r="E30" s="220">
        <v>-7.0833333333333331E-2</v>
      </c>
      <c r="F30" s="223">
        <v>3.790838191307885</v>
      </c>
      <c r="G30" s="44"/>
      <c r="H30" s="44"/>
      <c r="I30" s="44"/>
      <c r="J30" s="44"/>
      <c r="K30" s="44"/>
      <c r="L30" s="44"/>
      <c r="M30" s="44"/>
      <c r="N30" s="44"/>
    </row>
    <row r="31" spans="1:14" x14ac:dyDescent="0.35">
      <c r="A31" s="76" t="s">
        <v>64</v>
      </c>
      <c r="B31" s="146" t="s">
        <v>273</v>
      </c>
      <c r="C31" s="220">
        <v>0.30769230769230771</v>
      </c>
      <c r="D31" s="220">
        <v>0.25702811244979917</v>
      </c>
      <c r="E31" s="226">
        <v>-0.16465863453815274</v>
      </c>
      <c r="F31" s="221">
        <v>2.1380655851618249</v>
      </c>
      <c r="G31" s="44"/>
      <c r="H31" s="44"/>
      <c r="I31" s="44"/>
      <c r="J31" s="44"/>
      <c r="K31" s="44"/>
      <c r="L31" s="44"/>
      <c r="M31" s="44"/>
      <c r="N31" s="44"/>
    </row>
    <row r="32" spans="1:14" x14ac:dyDescent="0.35">
      <c r="A32" s="84" t="s">
        <v>65</v>
      </c>
      <c r="B32" s="146" t="s">
        <v>277</v>
      </c>
      <c r="C32" s="220">
        <v>0.21495327102803738</v>
      </c>
      <c r="D32" s="220">
        <v>0.34328358208955223</v>
      </c>
      <c r="E32" s="222">
        <v>0.59701492537313428</v>
      </c>
      <c r="F32" s="228">
        <v>1.1367286925148885</v>
      </c>
      <c r="G32" s="44"/>
      <c r="H32" s="44"/>
      <c r="I32" s="44"/>
      <c r="J32" s="44"/>
      <c r="K32" s="44"/>
      <c r="L32" s="44"/>
      <c r="M32" s="44"/>
      <c r="N32" s="44"/>
    </row>
    <row r="33" spans="1:14" x14ac:dyDescent="0.35">
      <c r="A33" s="76" t="s">
        <v>279</v>
      </c>
      <c r="B33" s="146" t="s">
        <v>250</v>
      </c>
      <c r="C33" s="229">
        <v>0.16167664670658682</v>
      </c>
      <c r="D33" s="220">
        <v>0.21710526315789475</v>
      </c>
      <c r="E33" s="225">
        <v>0.34283625730994161</v>
      </c>
      <c r="F33" s="221">
        <v>2.0504185494531439</v>
      </c>
      <c r="G33" s="44"/>
      <c r="H33" s="44"/>
      <c r="I33" s="44"/>
      <c r="J33" s="44"/>
      <c r="K33" s="44"/>
      <c r="L33" s="44"/>
      <c r="M33" s="44"/>
      <c r="N33" s="44"/>
    </row>
    <row r="34" spans="1:14" x14ac:dyDescent="0.35">
      <c r="A34" s="76" t="s">
        <v>280</v>
      </c>
      <c r="B34" s="146" t="s">
        <v>234</v>
      </c>
      <c r="C34" s="222">
        <v>0.5345957756737072</v>
      </c>
      <c r="D34" s="222">
        <v>0.54615981380915435</v>
      </c>
      <c r="E34" s="220">
        <v>2.1631368337832343E-2</v>
      </c>
      <c r="F34" s="221">
        <v>1.6639169100401197</v>
      </c>
      <c r="G34" s="44"/>
      <c r="H34" s="44"/>
      <c r="I34" s="44"/>
      <c r="J34" s="44"/>
      <c r="K34" s="44"/>
      <c r="L34" s="44"/>
      <c r="M34" s="44"/>
      <c r="N34" s="44"/>
    </row>
    <row r="35" spans="1:14" x14ac:dyDescent="0.35">
      <c r="A35" s="76" t="s">
        <v>281</v>
      </c>
      <c r="B35" s="146" t="s">
        <v>256</v>
      </c>
      <c r="C35" s="220">
        <v>0.22448979591836735</v>
      </c>
      <c r="D35" s="225">
        <v>0.34532374100719426</v>
      </c>
      <c r="E35" s="222">
        <v>0.53826030085022902</v>
      </c>
      <c r="F35" s="221">
        <v>2.3298708863217161</v>
      </c>
      <c r="G35" s="44"/>
      <c r="H35" s="44"/>
      <c r="I35" s="44"/>
      <c r="J35" s="44"/>
      <c r="K35" s="44"/>
      <c r="L35" s="44"/>
      <c r="M35" s="44"/>
      <c r="N35" s="44"/>
    </row>
    <row r="36" spans="1:14" x14ac:dyDescent="0.35">
      <c r="A36" s="76" t="s">
        <v>69</v>
      </c>
      <c r="B36" s="146" t="s">
        <v>282</v>
      </c>
      <c r="C36" s="226">
        <v>0.13535911602209943</v>
      </c>
      <c r="D36" s="220">
        <v>0.22702702702702704</v>
      </c>
      <c r="E36" s="222">
        <v>0.67722007722007749</v>
      </c>
      <c r="F36" s="221">
        <v>2.7096118642290912</v>
      </c>
      <c r="G36" s="44"/>
      <c r="H36" s="44"/>
      <c r="I36" s="44"/>
      <c r="J36" s="44"/>
      <c r="K36" s="44"/>
      <c r="L36" s="44"/>
      <c r="M36" s="44"/>
      <c r="N36" s="44"/>
    </row>
    <row r="37" spans="1:14" x14ac:dyDescent="0.35">
      <c r="A37" s="84" t="s">
        <v>283</v>
      </c>
      <c r="B37" s="146" t="s">
        <v>284</v>
      </c>
      <c r="C37" s="226">
        <v>0.11650485436893204</v>
      </c>
      <c r="D37" s="229">
        <v>0.17763157894736842</v>
      </c>
      <c r="E37" s="225">
        <v>0.52467105263157887</v>
      </c>
      <c r="F37" s="228">
        <v>1.2187635418171314</v>
      </c>
      <c r="G37" s="44"/>
      <c r="H37" s="44"/>
      <c r="I37" s="44"/>
      <c r="J37" s="44"/>
      <c r="K37" s="44"/>
      <c r="L37" s="44"/>
      <c r="M37" s="44"/>
      <c r="N37" s="44"/>
    </row>
    <row r="38" spans="1:14" x14ac:dyDescent="0.35">
      <c r="A38" s="76" t="s">
        <v>71</v>
      </c>
      <c r="B38" s="144" t="s">
        <v>285</v>
      </c>
      <c r="C38" s="225">
        <v>0.31901840490797545</v>
      </c>
      <c r="D38" s="225">
        <v>0.35728952772073924</v>
      </c>
      <c r="E38" s="220">
        <v>0.1199652503553942</v>
      </c>
      <c r="F38" s="221">
        <v>2.2308578930701093</v>
      </c>
      <c r="G38" s="44"/>
      <c r="H38" s="44"/>
      <c r="I38" s="44"/>
      <c r="J38" s="44"/>
      <c r="K38" s="44"/>
      <c r="L38" s="44"/>
      <c r="M38" s="44"/>
      <c r="N38" s="44"/>
    </row>
    <row r="39" spans="1:14" x14ac:dyDescent="0.35">
      <c r="A39" s="76" t="s">
        <v>286</v>
      </c>
      <c r="B39" s="146" t="s">
        <v>275</v>
      </c>
      <c r="C39" s="220">
        <v>0.26064516129032256</v>
      </c>
      <c r="D39" s="220">
        <v>0.33151581243184297</v>
      </c>
      <c r="E39" s="220">
        <v>0.27190472591424913</v>
      </c>
      <c r="F39" s="223">
        <v>3.9091533339677134</v>
      </c>
      <c r="G39" s="44"/>
      <c r="H39" s="44"/>
      <c r="I39" s="44"/>
      <c r="J39" s="44"/>
      <c r="K39" s="44"/>
      <c r="L39" s="44"/>
      <c r="M39" s="44"/>
      <c r="N39" s="44"/>
    </row>
    <row r="40" spans="1:14" x14ac:dyDescent="0.35">
      <c r="A40" s="85" t="s">
        <v>287</v>
      </c>
      <c r="B40" s="146" t="s">
        <v>260</v>
      </c>
      <c r="C40" s="220">
        <v>0.30069930069930068</v>
      </c>
      <c r="D40" s="220">
        <v>0.27108433734939757</v>
      </c>
      <c r="E40" s="229">
        <v>-9.848697114037544E-2</v>
      </c>
      <c r="F40" s="221">
        <v>1.4502351798049917</v>
      </c>
      <c r="G40" s="44"/>
      <c r="H40" s="44"/>
      <c r="I40" s="44"/>
      <c r="J40" s="44"/>
      <c r="K40" s="44"/>
      <c r="L40" s="44"/>
      <c r="M40" s="44"/>
      <c r="N40" s="44"/>
    </row>
    <row r="41" spans="1:14" x14ac:dyDescent="0.35">
      <c r="A41" s="84" t="s">
        <v>74</v>
      </c>
      <c r="B41" s="146" t="s">
        <v>249</v>
      </c>
      <c r="C41" s="220">
        <v>0.27516778523489932</v>
      </c>
      <c r="D41" s="220">
        <v>0.20903954802259886</v>
      </c>
      <c r="E41" s="226">
        <v>-0.24031969133250655</v>
      </c>
      <c r="F41" s="221">
        <v>1.6767650217752863</v>
      </c>
      <c r="G41" s="44"/>
      <c r="H41" s="44"/>
      <c r="I41" s="44"/>
      <c r="J41" s="44"/>
      <c r="K41" s="44"/>
      <c r="L41" s="44"/>
      <c r="M41" s="44"/>
      <c r="N41" s="44"/>
    </row>
    <row r="42" spans="1:14" x14ac:dyDescent="0.35">
      <c r="A42" s="83" t="s">
        <v>75</v>
      </c>
      <c r="B42" s="144" t="s">
        <v>256</v>
      </c>
      <c r="C42" s="220">
        <v>0.29081632653061223</v>
      </c>
      <c r="D42" s="220">
        <v>0.26886792452830188</v>
      </c>
      <c r="E42" s="220">
        <v>-7.547169811320753E-2</v>
      </c>
      <c r="F42" s="221">
        <v>2.3527954925391614</v>
      </c>
      <c r="G42" s="44"/>
      <c r="H42" s="44"/>
      <c r="I42" s="44"/>
      <c r="J42" s="44"/>
      <c r="K42" s="44"/>
      <c r="L42" s="44"/>
      <c r="M42" s="44"/>
      <c r="N42" s="44"/>
    </row>
    <row r="43" spans="1:14" x14ac:dyDescent="0.35">
      <c r="A43" s="76" t="s">
        <v>289</v>
      </c>
      <c r="B43" s="146" t="s">
        <v>241</v>
      </c>
      <c r="C43" s="220">
        <v>0.22185430463576158</v>
      </c>
      <c r="D43" s="220">
        <v>0.30012453300124531</v>
      </c>
      <c r="E43" s="225">
        <v>0.35280013382650871</v>
      </c>
      <c r="F43" s="224">
        <v>3.3487151910782447</v>
      </c>
      <c r="G43" s="44"/>
      <c r="H43" s="44"/>
      <c r="I43" s="44"/>
      <c r="J43" s="44"/>
      <c r="K43" s="44"/>
      <c r="L43" s="44"/>
      <c r="M43" s="44"/>
      <c r="N43" s="44"/>
    </row>
    <row r="44" spans="1:14" x14ac:dyDescent="0.35">
      <c r="A44" s="84" t="s">
        <v>290</v>
      </c>
      <c r="B44" s="146" t="s">
        <v>256</v>
      </c>
      <c r="C44" s="220">
        <v>0.28061224489795916</v>
      </c>
      <c r="D44" s="225">
        <v>0.36470588235294116</v>
      </c>
      <c r="E44" s="220">
        <v>0.2996791443850268</v>
      </c>
      <c r="F44" s="221">
        <v>2.2548537545497132</v>
      </c>
      <c r="G44" s="44"/>
      <c r="H44" s="44"/>
      <c r="I44" s="44"/>
      <c r="J44" s="44"/>
      <c r="K44" s="44"/>
      <c r="L44" s="44"/>
      <c r="M44" s="44"/>
      <c r="N44" s="44"/>
    </row>
    <row r="45" spans="1:14" x14ac:dyDescent="0.35">
      <c r="A45" s="76" t="s">
        <v>291</v>
      </c>
      <c r="B45" s="144" t="s">
        <v>256</v>
      </c>
      <c r="C45" s="222">
        <v>0.49468085106382981</v>
      </c>
      <c r="D45" s="222">
        <v>0.55279503105590067</v>
      </c>
      <c r="E45" s="220">
        <v>0.11747812729579915</v>
      </c>
      <c r="F45" s="221">
        <v>2.0934231231520837</v>
      </c>
      <c r="G45" s="44"/>
      <c r="H45" s="44"/>
      <c r="I45" s="44"/>
      <c r="J45" s="44"/>
      <c r="K45" s="44"/>
      <c r="L45" s="44"/>
      <c r="M45" s="44"/>
      <c r="N45" s="44"/>
    </row>
    <row r="46" spans="1:14" x14ac:dyDescent="0.35">
      <c r="A46" s="76" t="s">
        <v>292</v>
      </c>
      <c r="B46" s="146" t="s">
        <v>256</v>
      </c>
      <c r="C46" s="225">
        <v>0.31132075471698112</v>
      </c>
      <c r="D46" s="220">
        <v>0.34275618374558303</v>
      </c>
      <c r="E46" s="220">
        <v>0.10097440839490313</v>
      </c>
      <c r="F46" s="221">
        <v>1.9220042739826999</v>
      </c>
      <c r="G46" s="44"/>
      <c r="H46" s="44"/>
      <c r="I46" s="44"/>
      <c r="J46" s="44"/>
      <c r="K46" s="44"/>
      <c r="L46" s="44"/>
      <c r="M46" s="44"/>
      <c r="N46" s="44"/>
    </row>
    <row r="47" spans="1:14" x14ac:dyDescent="0.35">
      <c r="A47" s="76" t="s">
        <v>293</v>
      </c>
      <c r="B47" s="146" t="s">
        <v>244</v>
      </c>
      <c r="C47" s="225">
        <v>0.34453781512605042</v>
      </c>
      <c r="D47" s="220">
        <v>0.296875</v>
      </c>
      <c r="E47" s="229">
        <v>-0.13833841463414634</v>
      </c>
      <c r="F47" s="227">
        <v>1.1362803861559185</v>
      </c>
      <c r="G47" s="44"/>
      <c r="H47" s="44"/>
      <c r="I47" s="44"/>
      <c r="J47" s="44"/>
      <c r="K47" s="44"/>
      <c r="L47" s="44"/>
      <c r="M47" s="44"/>
      <c r="N47" s="44"/>
    </row>
    <row r="48" spans="1:14" x14ac:dyDescent="0.35">
      <c r="A48" s="76" t="s">
        <v>295</v>
      </c>
      <c r="B48" s="144" t="s">
        <v>275</v>
      </c>
      <c r="C48" s="220">
        <v>0.24087591240875914</v>
      </c>
      <c r="D48" s="220">
        <v>0.26181818181818184</v>
      </c>
      <c r="E48" s="220">
        <v>8.6942148760330615E-2</v>
      </c>
      <c r="F48" s="224">
        <v>2.7294128350638567</v>
      </c>
      <c r="G48" s="44"/>
      <c r="H48" s="44"/>
      <c r="I48" s="44"/>
      <c r="J48" s="44"/>
      <c r="K48" s="44"/>
      <c r="L48" s="44"/>
      <c r="M48" s="44"/>
      <c r="N48" s="44"/>
    </row>
    <row r="49" spans="1:14" x14ac:dyDescent="0.35">
      <c r="A49" s="76" t="s">
        <v>82</v>
      </c>
      <c r="B49" s="146" t="s">
        <v>282</v>
      </c>
      <c r="C49" s="220">
        <v>0.20408163265306123</v>
      </c>
      <c r="D49" s="220">
        <v>0.24896265560165975</v>
      </c>
      <c r="E49" s="220">
        <v>0.21991701244813278</v>
      </c>
      <c r="F49" s="224">
        <v>3.000705165713943</v>
      </c>
      <c r="G49" s="44"/>
      <c r="H49" s="44"/>
      <c r="I49" s="44"/>
      <c r="J49" s="44"/>
      <c r="K49" s="44"/>
      <c r="L49" s="44"/>
      <c r="M49" s="44"/>
      <c r="N49" s="44"/>
    </row>
    <row r="50" spans="1:14" x14ac:dyDescent="0.35">
      <c r="A50" s="76" t="s">
        <v>298</v>
      </c>
      <c r="B50" s="146" t="s">
        <v>299</v>
      </c>
      <c r="C50" s="229">
        <v>0.15748031496062992</v>
      </c>
      <c r="D50" s="226">
        <v>0.14150943396226415</v>
      </c>
      <c r="E50" s="229">
        <v>-0.10141509433962265</v>
      </c>
      <c r="F50" s="227">
        <v>0.66706245705785427</v>
      </c>
      <c r="G50" s="44"/>
      <c r="H50" s="44"/>
      <c r="I50" s="44"/>
      <c r="J50" s="44"/>
      <c r="K50" s="44"/>
      <c r="L50" s="44"/>
      <c r="M50" s="44"/>
      <c r="N50" s="44"/>
    </row>
    <row r="51" spans="1:14" x14ac:dyDescent="0.35">
      <c r="A51" s="76" t="s">
        <v>300</v>
      </c>
      <c r="B51" s="146" t="s">
        <v>301</v>
      </c>
      <c r="C51" s="222">
        <v>0.39873417721518989</v>
      </c>
      <c r="D51" s="222">
        <v>0.42592592592592593</v>
      </c>
      <c r="E51" s="220">
        <v>6.819517930629039E-2</v>
      </c>
      <c r="F51" s="221">
        <v>1.3960355624885243</v>
      </c>
      <c r="G51" s="44"/>
      <c r="H51" s="44"/>
      <c r="I51" s="44"/>
      <c r="J51" s="44"/>
      <c r="K51" s="44"/>
      <c r="L51" s="44"/>
      <c r="M51" s="44"/>
      <c r="N51" s="44"/>
    </row>
    <row r="52" spans="1:14" x14ac:dyDescent="0.35">
      <c r="A52" s="76" t="s">
        <v>302</v>
      </c>
      <c r="B52" s="144" t="s">
        <v>303</v>
      </c>
      <c r="C52" s="229">
        <v>0.145985401459854</v>
      </c>
      <c r="D52" s="226">
        <v>0.13496932515337423</v>
      </c>
      <c r="E52" s="220">
        <v>-7.5460122699386442E-2</v>
      </c>
      <c r="F52" s="227">
        <v>1.1339241765519943</v>
      </c>
      <c r="G52" s="44"/>
      <c r="H52" s="44"/>
      <c r="I52" s="44"/>
      <c r="J52" s="44"/>
      <c r="K52" s="44"/>
      <c r="L52" s="44"/>
      <c r="M52" s="44"/>
      <c r="N52" s="44"/>
    </row>
    <row r="55" spans="1:14" x14ac:dyDescent="0.35">
      <c r="C55" s="231">
        <f>AVERAGE(C3:C52)</f>
        <v>0.25288593031862427</v>
      </c>
      <c r="D55" s="231">
        <f>AVERAGE(D3:D52)</f>
        <v>0.28397043517980258</v>
      </c>
      <c r="E55">
        <f>COUNTIF(E3:E52, "&gt;0")</f>
        <v>34</v>
      </c>
    </row>
    <row r="56" spans="1:14" x14ac:dyDescent="0.35">
      <c r="C56">
        <f>COUNTIF(C3:C52, "&gt;15%")</f>
        <v>44</v>
      </c>
    </row>
  </sheetData>
  <mergeCells count="4">
    <mergeCell ref="K1:L1"/>
    <mergeCell ref="M1:M2"/>
    <mergeCell ref="C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Work</vt:lpstr>
      <vt:lpstr>Draft</vt:lpstr>
      <vt:lpstr>Formatted</vt:lpstr>
      <vt:lpstr>Large Cities</vt:lpstr>
      <vt:lpstr>Additional Cities</vt:lpstr>
      <vt:lpstr>3.6.1</vt:lpstr>
      <vt:lpstr>3.6.2</vt:lpstr>
      <vt:lpstr>3.6.3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2018-04-06T14:10:57Z</dcterms:created>
  <dcterms:modified xsi:type="dcterms:W3CDTF">2018-12-08T20:26:52Z</dcterms:modified>
</cp:coreProperties>
</file>