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mc\Documents\Part IV - Show Your Data\IV-III - Cities-Updated\"/>
    </mc:Choice>
  </mc:AlternateContent>
  <xr:revisionPtr revIDLastSave="0" documentId="13_ncr:1_{DC2FFB69-4FE1-4F29-84DE-D634BB479426}" xr6:coauthVersionLast="40" xr6:coauthVersionMax="40" xr10:uidLastSave="{00000000-0000-0000-0000-000000000000}"/>
  <bookViews>
    <workbookView xWindow="0" yWindow="0" windowWidth="19200" windowHeight="6850" firstSheet="1" activeTab="9" xr2:uid="{00000000-000D-0000-FFFF-FFFF00000000}"/>
  </bookViews>
  <sheets>
    <sheet name="Data" sheetId="1" r:id="rId1"/>
    <sheet name="Work" sheetId="2" r:id="rId2"/>
    <sheet name="Draft" sheetId="3" r:id="rId3"/>
    <sheet name="Work2" sheetId="4" r:id="rId4"/>
    <sheet name="Formatted" sheetId="5" r:id="rId5"/>
    <sheet name="Large Cities" sheetId="7" r:id="rId6"/>
    <sheet name="Additional Cities" sheetId="8" r:id="rId7"/>
    <sheet name="3.6.4" sheetId="6" r:id="rId8"/>
    <sheet name="3.6.5" sheetId="9" r:id="rId9"/>
    <sheet name="3.6.6" sheetId="10" r:id="rId10"/>
  </sheets>
  <definedNames>
    <definedName name="_xlnm._FilterDatabase" localSheetId="7" hidden="1">'3.6.4'!$A$19:$E$29</definedName>
    <definedName name="_xlnm._FilterDatabase" localSheetId="8" hidden="1">'3.6.5'!$L$2:$T$21</definedName>
    <definedName name="_xlnm._FilterDatabase" localSheetId="9" hidden="1">'3.6.6'!$I$2:$N$21</definedName>
    <definedName name="_xlnm._FilterDatabase" localSheetId="6" hidden="1">'Additional Cities'!$A$2:$L$21</definedName>
    <definedName name="_xlnm._FilterDatabase" localSheetId="2" hidden="1">Draft!$A$1:$K$70</definedName>
    <definedName name="_xlnm._FilterDatabase" localSheetId="5" hidden="1">'Large Cities'!$A$2:$I$52</definedName>
    <definedName name="_xlnm._FilterDatabase" localSheetId="1" hidden="1">Work!$A$1:$Y$70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6" i="10" l="1"/>
  <c r="D55" i="10"/>
  <c r="M23" i="10"/>
  <c r="L23" i="10"/>
  <c r="D54" i="10"/>
  <c r="E54" i="10"/>
  <c r="T24" i="9"/>
  <c r="Q24" i="9"/>
  <c r="I55" i="9"/>
  <c r="F55" i="9"/>
  <c r="Q21" i="9" l="1"/>
  <c r="Q20" i="9"/>
  <c r="Q19" i="9"/>
  <c r="Q18" i="9"/>
  <c r="Q17" i="9"/>
  <c r="Q15" i="9"/>
  <c r="Q14" i="9"/>
  <c r="Q13" i="9"/>
  <c r="Q12" i="9"/>
  <c r="Q10" i="9"/>
  <c r="Q9" i="9"/>
  <c r="Q7" i="9"/>
  <c r="Q5" i="9"/>
  <c r="Q4" i="9"/>
  <c r="Q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Y12" i="6"/>
  <c r="X12" i="6"/>
  <c r="Z12" i="6" s="1"/>
  <c r="Z11" i="6"/>
  <c r="Y11" i="6"/>
  <c r="X11" i="6"/>
  <c r="Y10" i="6"/>
  <c r="Z10" i="6" s="1"/>
  <c r="X10" i="6"/>
  <c r="Y9" i="6"/>
  <c r="X9" i="6"/>
  <c r="Z9" i="6" s="1"/>
  <c r="Y8" i="6"/>
  <c r="X8" i="6"/>
  <c r="Z8" i="6" s="1"/>
  <c r="Z7" i="6"/>
  <c r="Y7" i="6"/>
  <c r="X7" i="6"/>
  <c r="Y6" i="6"/>
  <c r="Z6" i="6" s="1"/>
  <c r="X6" i="6"/>
  <c r="Y5" i="6"/>
  <c r="X5" i="6"/>
  <c r="Z5" i="6" s="1"/>
  <c r="Y4" i="6"/>
  <c r="X4" i="6"/>
  <c r="Z4" i="6" s="1"/>
  <c r="Y3" i="6"/>
  <c r="X3" i="6"/>
  <c r="S12" i="6"/>
  <c r="S11" i="6"/>
  <c r="S10" i="6"/>
  <c r="S9" i="6"/>
  <c r="S8" i="6"/>
  <c r="S7" i="6"/>
  <c r="S6" i="6"/>
  <c r="S5" i="6"/>
  <c r="S4" i="6"/>
  <c r="S3" i="6"/>
  <c r="Z3" i="6" l="1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3" i="4"/>
  <c r="P70" i="2" l="1"/>
  <c r="O70" i="2"/>
  <c r="P69" i="2"/>
  <c r="O69" i="2"/>
  <c r="P68" i="2"/>
  <c r="O68" i="2"/>
  <c r="P67" i="2"/>
  <c r="O67" i="2"/>
  <c r="P66" i="2"/>
  <c r="O66" i="2"/>
  <c r="P65" i="2"/>
  <c r="O65" i="2"/>
  <c r="P64" i="2"/>
  <c r="O64" i="2"/>
  <c r="P63" i="2"/>
  <c r="O63" i="2"/>
  <c r="P62" i="2"/>
  <c r="O62" i="2"/>
  <c r="P61" i="2"/>
  <c r="O61" i="2"/>
  <c r="P60" i="2"/>
  <c r="O60" i="2"/>
  <c r="P59" i="2"/>
  <c r="O59" i="2"/>
  <c r="P58" i="2"/>
  <c r="O58" i="2"/>
  <c r="P57" i="2"/>
  <c r="O57" i="2"/>
  <c r="P56" i="2"/>
  <c r="O56" i="2"/>
  <c r="P55" i="2"/>
  <c r="O55" i="2"/>
  <c r="P54" i="2"/>
  <c r="O54" i="2"/>
  <c r="P53" i="2"/>
  <c r="O53" i="2"/>
  <c r="P52" i="2"/>
  <c r="O52" i="2"/>
  <c r="P51" i="2"/>
  <c r="O51" i="2"/>
  <c r="P50" i="2"/>
  <c r="O50" i="2"/>
  <c r="P49" i="2"/>
  <c r="O49" i="2"/>
  <c r="P48" i="2"/>
  <c r="O48" i="2"/>
  <c r="P47" i="2"/>
  <c r="O47" i="2"/>
  <c r="P46" i="2"/>
  <c r="O46" i="2"/>
  <c r="P45" i="2"/>
  <c r="O45" i="2"/>
  <c r="P44" i="2"/>
  <c r="O44" i="2"/>
  <c r="P43" i="2"/>
  <c r="O43" i="2"/>
  <c r="P42" i="2"/>
  <c r="O42" i="2"/>
  <c r="P41" i="2"/>
  <c r="O41" i="2"/>
  <c r="P40" i="2"/>
  <c r="O40" i="2"/>
  <c r="P39" i="2"/>
  <c r="O39" i="2"/>
  <c r="P38" i="2"/>
  <c r="O38" i="2"/>
  <c r="P37" i="2"/>
  <c r="O37" i="2"/>
  <c r="P36" i="2"/>
  <c r="O36" i="2"/>
  <c r="P35" i="2"/>
  <c r="O35" i="2"/>
  <c r="P34" i="2"/>
  <c r="O34" i="2"/>
  <c r="P33" i="2"/>
  <c r="O33" i="2"/>
  <c r="P32" i="2"/>
  <c r="O32" i="2"/>
  <c r="P31" i="2"/>
  <c r="O31" i="2"/>
  <c r="P30" i="2"/>
  <c r="O30" i="2"/>
  <c r="P29" i="2"/>
  <c r="O29" i="2"/>
  <c r="P28" i="2"/>
  <c r="O28" i="2"/>
  <c r="P27" i="2"/>
  <c r="O27" i="2"/>
  <c r="P26" i="2"/>
  <c r="O26" i="2"/>
  <c r="P25" i="2"/>
  <c r="O25" i="2"/>
  <c r="P24" i="2"/>
  <c r="O24" i="2"/>
  <c r="P23" i="2"/>
  <c r="O23" i="2"/>
  <c r="P22" i="2"/>
  <c r="O22" i="2"/>
  <c r="P21" i="2"/>
  <c r="O21" i="2"/>
  <c r="P20" i="2"/>
  <c r="O20" i="2"/>
  <c r="P19" i="2"/>
  <c r="O19" i="2"/>
  <c r="P18" i="2"/>
  <c r="O18" i="2"/>
  <c r="P17" i="2"/>
  <c r="O17" i="2"/>
  <c r="P16" i="2"/>
  <c r="O16" i="2"/>
  <c r="P15" i="2"/>
  <c r="O15" i="2"/>
  <c r="P14" i="2"/>
  <c r="O14" i="2"/>
  <c r="P13" i="2"/>
  <c r="O13" i="2"/>
  <c r="P12" i="2"/>
  <c r="O12" i="2"/>
  <c r="P11" i="2"/>
  <c r="O11" i="2"/>
  <c r="P10" i="2"/>
  <c r="O10" i="2"/>
  <c r="P9" i="2"/>
  <c r="O9" i="2"/>
  <c r="P8" i="2"/>
  <c r="O8" i="2"/>
  <c r="P7" i="2"/>
  <c r="O7" i="2"/>
  <c r="P6" i="2"/>
  <c r="O6" i="2"/>
  <c r="P5" i="2"/>
  <c r="O5" i="2"/>
  <c r="P4" i="2"/>
  <c r="O4" i="2"/>
  <c r="P3" i="2"/>
  <c r="O3" i="2"/>
  <c r="O2" i="2"/>
  <c r="P2" i="2"/>
  <c r="S3" i="2" l="1"/>
  <c r="AC3" i="2"/>
  <c r="S5" i="2"/>
  <c r="AC5" i="2"/>
  <c r="S7" i="2"/>
  <c r="AC7" i="2"/>
  <c r="S9" i="2"/>
  <c r="AC9" i="2"/>
  <c r="S11" i="2"/>
  <c r="AC11" i="2"/>
  <c r="S13" i="2"/>
  <c r="AC13" i="2"/>
  <c r="S15" i="2"/>
  <c r="AC15" i="2"/>
  <c r="S17" i="2"/>
  <c r="AC17" i="2"/>
  <c r="S19" i="2"/>
  <c r="AC19" i="2"/>
  <c r="S21" i="2"/>
  <c r="AC21" i="2"/>
  <c r="S23" i="2"/>
  <c r="AC23" i="2"/>
  <c r="S25" i="2"/>
  <c r="AC25" i="2"/>
  <c r="S27" i="2"/>
  <c r="AC27" i="2"/>
  <c r="S29" i="2"/>
  <c r="AC29" i="2"/>
  <c r="S31" i="2"/>
  <c r="AC31" i="2"/>
  <c r="S33" i="2"/>
  <c r="AC33" i="2"/>
  <c r="S35" i="2"/>
  <c r="AC35" i="2"/>
  <c r="S37" i="2"/>
  <c r="AC37" i="2"/>
  <c r="S39" i="2"/>
  <c r="AC39" i="2"/>
  <c r="S41" i="2"/>
  <c r="AC41" i="2"/>
  <c r="S43" i="2"/>
  <c r="AC43" i="2"/>
  <c r="S45" i="2"/>
  <c r="AC45" i="2"/>
  <c r="S47" i="2"/>
  <c r="AC47" i="2"/>
  <c r="S49" i="2"/>
  <c r="AC49" i="2"/>
  <c r="S51" i="2"/>
  <c r="AC51" i="2"/>
  <c r="S53" i="2"/>
  <c r="AC53" i="2"/>
  <c r="S55" i="2"/>
  <c r="AC55" i="2"/>
  <c r="S57" i="2"/>
  <c r="AC57" i="2"/>
  <c r="S59" i="2"/>
  <c r="AC59" i="2"/>
  <c r="S61" i="2"/>
  <c r="AC61" i="2"/>
  <c r="S63" i="2"/>
  <c r="AC63" i="2"/>
  <c r="S65" i="2"/>
  <c r="AC65" i="2"/>
  <c r="S69" i="2"/>
  <c r="AC69" i="2"/>
  <c r="T5" i="2"/>
  <c r="AB5" i="2"/>
  <c r="T11" i="2"/>
  <c r="AB11" i="2"/>
  <c r="T15" i="2"/>
  <c r="AB15" i="2"/>
  <c r="T19" i="2"/>
  <c r="AB19" i="2"/>
  <c r="T23" i="2"/>
  <c r="AB23" i="2"/>
  <c r="T27" i="2"/>
  <c r="AB27" i="2"/>
  <c r="T31" i="2"/>
  <c r="AB31" i="2"/>
  <c r="T35" i="2"/>
  <c r="AB35" i="2"/>
  <c r="T37" i="2"/>
  <c r="AB37" i="2"/>
  <c r="T41" i="2"/>
  <c r="AB41" i="2"/>
  <c r="T43" i="2"/>
  <c r="AB43" i="2"/>
  <c r="T45" i="2"/>
  <c r="AB45" i="2"/>
  <c r="T49" i="2"/>
  <c r="AB49" i="2"/>
  <c r="T51" i="2"/>
  <c r="AB51" i="2"/>
  <c r="T53" i="2"/>
  <c r="AB53" i="2"/>
  <c r="T55" i="2"/>
  <c r="AB55" i="2"/>
  <c r="T57" i="2"/>
  <c r="AB57" i="2"/>
  <c r="Q59" i="2"/>
  <c r="T59" i="2"/>
  <c r="AB59" i="2"/>
  <c r="T61" i="2"/>
  <c r="AB61" i="2"/>
  <c r="T63" i="2"/>
  <c r="AB63" i="2"/>
  <c r="T65" i="2"/>
  <c r="AB65" i="2"/>
  <c r="Q67" i="2"/>
  <c r="T67" i="2"/>
  <c r="AB67" i="2"/>
  <c r="T2" i="2"/>
  <c r="AB2" i="2"/>
  <c r="S4" i="2"/>
  <c r="AC4" i="2"/>
  <c r="S6" i="2"/>
  <c r="AC6" i="2"/>
  <c r="S8" i="2"/>
  <c r="AC8" i="2"/>
  <c r="S10" i="2"/>
  <c r="AC10" i="2"/>
  <c r="S12" i="2"/>
  <c r="AC12" i="2"/>
  <c r="S14" i="2"/>
  <c r="AC14" i="2"/>
  <c r="S16" i="2"/>
  <c r="AC16" i="2"/>
  <c r="S18" i="2"/>
  <c r="AC18" i="2"/>
  <c r="S20" i="2"/>
  <c r="AC20" i="2"/>
  <c r="S22" i="2"/>
  <c r="AC22" i="2"/>
  <c r="S24" i="2"/>
  <c r="AC24" i="2"/>
  <c r="S26" i="2"/>
  <c r="AC26" i="2"/>
  <c r="S28" i="2"/>
  <c r="AC28" i="2"/>
  <c r="S30" i="2"/>
  <c r="AC30" i="2"/>
  <c r="S32" i="2"/>
  <c r="AC32" i="2"/>
  <c r="S34" i="2"/>
  <c r="AC34" i="2"/>
  <c r="S36" i="2"/>
  <c r="AC36" i="2"/>
  <c r="S38" i="2"/>
  <c r="AC38" i="2"/>
  <c r="S40" i="2"/>
  <c r="AC40" i="2"/>
  <c r="S42" i="2"/>
  <c r="AC42" i="2"/>
  <c r="S44" i="2"/>
  <c r="AC44" i="2"/>
  <c r="S46" i="2"/>
  <c r="AC46" i="2"/>
  <c r="S48" i="2"/>
  <c r="AC48" i="2"/>
  <c r="S50" i="2"/>
  <c r="AC50" i="2"/>
  <c r="S52" i="2"/>
  <c r="AC52" i="2"/>
  <c r="S54" i="2"/>
  <c r="AC54" i="2"/>
  <c r="S56" i="2"/>
  <c r="AC56" i="2"/>
  <c r="S58" i="2"/>
  <c r="AC58" i="2"/>
  <c r="S60" i="2"/>
  <c r="AC60" i="2"/>
  <c r="S62" i="2"/>
  <c r="AC62" i="2"/>
  <c r="S64" i="2"/>
  <c r="AC64" i="2"/>
  <c r="S66" i="2"/>
  <c r="AC66" i="2"/>
  <c r="S68" i="2"/>
  <c r="AC68" i="2"/>
  <c r="S70" i="2"/>
  <c r="AC70" i="2"/>
  <c r="S67" i="2"/>
  <c r="U67" i="2" s="1"/>
  <c r="AC67" i="2"/>
  <c r="AD67" i="2" s="1"/>
  <c r="T3" i="2"/>
  <c r="AB3" i="2"/>
  <c r="T7" i="2"/>
  <c r="AB7" i="2"/>
  <c r="T9" i="2"/>
  <c r="AB9" i="2"/>
  <c r="T13" i="2"/>
  <c r="AB13" i="2"/>
  <c r="T17" i="2"/>
  <c r="AB17" i="2"/>
  <c r="T21" i="2"/>
  <c r="AB21" i="2"/>
  <c r="T25" i="2"/>
  <c r="AB25" i="2"/>
  <c r="T29" i="2"/>
  <c r="AB29" i="2"/>
  <c r="T33" i="2"/>
  <c r="AB33" i="2"/>
  <c r="T39" i="2"/>
  <c r="AB39" i="2"/>
  <c r="T47" i="2"/>
  <c r="AB47" i="2"/>
  <c r="T69" i="2"/>
  <c r="AB69" i="2"/>
  <c r="AC2" i="2"/>
  <c r="S2" i="2"/>
  <c r="T4" i="2"/>
  <c r="AB4" i="2"/>
  <c r="T6" i="2"/>
  <c r="AB6" i="2"/>
  <c r="T8" i="2"/>
  <c r="AB8" i="2"/>
  <c r="T10" i="2"/>
  <c r="AB10" i="2"/>
  <c r="T12" i="2"/>
  <c r="AB12" i="2"/>
  <c r="T14" i="2"/>
  <c r="AB14" i="2"/>
  <c r="T16" i="2"/>
  <c r="AB16" i="2"/>
  <c r="T18" i="2"/>
  <c r="AB18" i="2"/>
  <c r="T20" i="2"/>
  <c r="AB20" i="2"/>
  <c r="T22" i="2"/>
  <c r="AB22" i="2"/>
  <c r="T24" i="2"/>
  <c r="AB24" i="2"/>
  <c r="T26" i="2"/>
  <c r="AB26" i="2"/>
  <c r="T28" i="2"/>
  <c r="AB28" i="2"/>
  <c r="T30" i="2"/>
  <c r="AB30" i="2"/>
  <c r="T32" i="2"/>
  <c r="AB32" i="2"/>
  <c r="T34" i="2"/>
  <c r="AB34" i="2"/>
  <c r="T36" i="2"/>
  <c r="AB36" i="2"/>
  <c r="T38" i="2"/>
  <c r="AB38" i="2"/>
  <c r="T40" i="2"/>
  <c r="AB40" i="2"/>
  <c r="T42" i="2"/>
  <c r="AB42" i="2"/>
  <c r="T44" i="2"/>
  <c r="AB44" i="2"/>
  <c r="T46" i="2"/>
  <c r="AB46" i="2"/>
  <c r="T48" i="2"/>
  <c r="AB48" i="2"/>
  <c r="T50" i="2"/>
  <c r="AB50" i="2"/>
  <c r="T52" i="2"/>
  <c r="AB52" i="2"/>
  <c r="T54" i="2"/>
  <c r="AB54" i="2"/>
  <c r="T56" i="2"/>
  <c r="AB56" i="2"/>
  <c r="T58" i="2"/>
  <c r="AB58" i="2"/>
  <c r="T60" i="2"/>
  <c r="AB60" i="2"/>
  <c r="T62" i="2"/>
  <c r="AB62" i="2"/>
  <c r="T64" i="2"/>
  <c r="AB64" i="2"/>
  <c r="T66" i="2"/>
  <c r="AB66" i="2"/>
  <c r="T68" i="2"/>
  <c r="AB68" i="2"/>
  <c r="T70" i="2"/>
  <c r="AB70" i="2"/>
  <c r="Q2" i="2"/>
  <c r="Q62" i="2"/>
  <c r="Q64" i="2"/>
  <c r="Q69" i="2"/>
  <c r="Q3" i="2"/>
  <c r="Q5" i="2"/>
  <c r="Q7" i="2"/>
  <c r="Q9" i="2"/>
  <c r="Q11" i="2"/>
  <c r="Q13" i="2"/>
  <c r="Q15" i="2"/>
  <c r="Q17" i="2"/>
  <c r="Q19" i="2"/>
  <c r="Q21" i="2"/>
  <c r="Q23" i="2"/>
  <c r="Q25" i="2"/>
  <c r="Q27" i="2"/>
  <c r="Q29" i="2"/>
  <c r="Q31" i="2"/>
  <c r="Q33" i="2"/>
  <c r="Q35" i="2"/>
  <c r="Q37" i="2"/>
  <c r="Q39" i="2"/>
  <c r="Q41" i="2"/>
  <c r="Q43" i="2"/>
  <c r="Q45" i="2"/>
  <c r="Q47" i="2"/>
  <c r="Q49" i="2"/>
  <c r="Q51" i="2"/>
  <c r="Q53" i="2"/>
  <c r="Q55" i="2"/>
  <c r="Q61" i="2"/>
  <c r="Q63" i="2"/>
  <c r="Q4" i="2"/>
  <c r="Q6" i="2"/>
  <c r="Q8" i="2"/>
  <c r="Q10" i="2"/>
  <c r="Q12" i="2"/>
  <c r="Q14" i="2"/>
  <c r="Q16" i="2"/>
  <c r="Q18" i="2"/>
  <c r="Q20" i="2"/>
  <c r="Q22" i="2"/>
  <c r="Q24" i="2"/>
  <c r="Q26" i="2"/>
  <c r="Q28" i="2"/>
  <c r="Q30" i="2"/>
  <c r="Q32" i="2"/>
  <c r="Q34" i="2"/>
  <c r="Q36" i="2"/>
  <c r="Q38" i="2"/>
  <c r="Q40" i="2"/>
  <c r="Q42" i="2"/>
  <c r="Q44" i="2"/>
  <c r="Q46" i="2"/>
  <c r="Q48" i="2"/>
  <c r="Q50" i="2"/>
  <c r="Q52" i="2"/>
  <c r="Q54" i="2"/>
  <c r="Q56" i="2"/>
  <c r="Q58" i="2"/>
  <c r="Q66" i="2"/>
  <c r="Q68" i="2"/>
  <c r="Q70" i="2"/>
  <c r="AD61" i="2" l="1"/>
  <c r="AD45" i="2"/>
  <c r="AD41" i="2"/>
  <c r="AD33" i="2"/>
  <c r="AD25" i="2"/>
  <c r="AD17" i="2"/>
  <c r="AD9" i="2"/>
  <c r="AD44" i="2"/>
  <c r="AD40" i="2"/>
  <c r="AD2" i="2"/>
  <c r="AD68" i="2"/>
  <c r="AD64" i="2"/>
  <c r="AD60" i="2"/>
  <c r="AD56" i="2"/>
  <c r="AD52" i="2"/>
  <c r="AD48" i="2"/>
  <c r="AD36" i="2"/>
  <c r="U70" i="2"/>
  <c r="U66" i="2"/>
  <c r="U62" i="2"/>
  <c r="U58" i="2"/>
  <c r="U54" i="2"/>
  <c r="U50" i="2"/>
  <c r="U46" i="2"/>
  <c r="U42" i="2"/>
  <c r="U38" i="2"/>
  <c r="U34" i="2"/>
  <c r="U30" i="2"/>
  <c r="U26" i="2"/>
  <c r="U22" i="2"/>
  <c r="U18" i="2"/>
  <c r="U14" i="2"/>
  <c r="U10" i="2"/>
  <c r="U6" i="2"/>
  <c r="AD32" i="2"/>
  <c r="AD28" i="2"/>
  <c r="AD24" i="2"/>
  <c r="AD20" i="2"/>
  <c r="AD16" i="2"/>
  <c r="AD12" i="2"/>
  <c r="AD8" i="2"/>
  <c r="AD4" i="2"/>
  <c r="AD65" i="2"/>
  <c r="AD57" i="2"/>
  <c r="AD53" i="2"/>
  <c r="AD49" i="2"/>
  <c r="AD37" i="2"/>
  <c r="AD29" i="2"/>
  <c r="AD21" i="2"/>
  <c r="AD13" i="2"/>
  <c r="AD5" i="2"/>
  <c r="U68" i="2"/>
  <c r="U64" i="2"/>
  <c r="U60" i="2"/>
  <c r="U56" i="2"/>
  <c r="U52" i="2"/>
  <c r="U48" i="2"/>
  <c r="U44" i="2"/>
  <c r="U40" i="2"/>
  <c r="U36" i="2"/>
  <c r="U32" i="2"/>
  <c r="U28" i="2"/>
  <c r="U24" i="2"/>
  <c r="U20" i="2"/>
  <c r="U16" i="2"/>
  <c r="U12" i="2"/>
  <c r="U8" i="2"/>
  <c r="U4" i="2"/>
  <c r="U65" i="2"/>
  <c r="U61" i="2"/>
  <c r="U57" i="2"/>
  <c r="U53" i="2"/>
  <c r="U49" i="2"/>
  <c r="U45" i="2"/>
  <c r="U41" i="2"/>
  <c r="U37" i="2"/>
  <c r="U33" i="2"/>
  <c r="U29" i="2"/>
  <c r="U25" i="2"/>
  <c r="U21" i="2"/>
  <c r="U17" i="2"/>
  <c r="U13" i="2"/>
  <c r="U9" i="2"/>
  <c r="U5" i="2"/>
  <c r="U2" i="2"/>
  <c r="AD70" i="2"/>
  <c r="AD66" i="2"/>
  <c r="AD62" i="2"/>
  <c r="AD58" i="2"/>
  <c r="AD54" i="2"/>
  <c r="AD50" i="2"/>
  <c r="AD46" i="2"/>
  <c r="AD42" i="2"/>
  <c r="AD38" i="2"/>
  <c r="AD34" i="2"/>
  <c r="AD30" i="2"/>
  <c r="AD26" i="2"/>
  <c r="AD22" i="2"/>
  <c r="AD18" i="2"/>
  <c r="AD14" i="2"/>
  <c r="AD10" i="2"/>
  <c r="AD6" i="2"/>
  <c r="AD69" i="2"/>
  <c r="AD63" i="2"/>
  <c r="AD59" i="2"/>
  <c r="AD55" i="2"/>
  <c r="AD51" i="2"/>
  <c r="AD47" i="2"/>
  <c r="AD43" i="2"/>
  <c r="AD39" i="2"/>
  <c r="AD35" i="2"/>
  <c r="AD31" i="2"/>
  <c r="AD27" i="2"/>
  <c r="AD23" i="2"/>
  <c r="AD19" i="2"/>
  <c r="AD15" i="2"/>
  <c r="AD11" i="2"/>
  <c r="AD7" i="2"/>
  <c r="AD3" i="2"/>
  <c r="U69" i="2"/>
  <c r="U63" i="2"/>
  <c r="U59" i="2"/>
  <c r="U55" i="2"/>
  <c r="U51" i="2"/>
  <c r="U47" i="2"/>
  <c r="U43" i="2"/>
  <c r="U39" i="2"/>
  <c r="U35" i="2"/>
  <c r="U31" i="2"/>
  <c r="U27" i="2"/>
  <c r="U23" i="2"/>
  <c r="U19" i="2"/>
  <c r="U15" i="2"/>
  <c r="U11" i="2"/>
  <c r="U7" i="2"/>
  <c r="U3" i="2"/>
</calcChain>
</file>

<file path=xl/sharedStrings.xml><?xml version="1.0" encoding="utf-8"?>
<sst xmlns="http://schemas.openxmlformats.org/spreadsheetml/2006/main" count="1861" uniqueCount="279">
  <si>
    <t>NOTE: Blank cells = data not collected or not available</t>
  </si>
  <si>
    <t>FATALITIES &amp; AGE</t>
  </si>
  <si>
    <t>Dataset Title</t>
  </si>
  <si>
    <t>City Size</t>
  </si>
  <si>
    <t>2005 Total Biking Fatalities</t>
  </si>
  <si>
    <t>2006 Total Biking Fatalities</t>
  </si>
  <si>
    <t>2007 Total Biking Fatalities</t>
  </si>
  <si>
    <t>2008 Total Biking Fatalities</t>
  </si>
  <si>
    <t>2009 Total Biking Fatalities</t>
  </si>
  <si>
    <t>2010 Total Biking Fatalities</t>
  </si>
  <si>
    <t>2011 Total Biking Fatalities</t>
  </si>
  <si>
    <t>2012 Total Biking Fatalities</t>
  </si>
  <si>
    <t>2013 Total Biking Fatalities</t>
  </si>
  <si>
    <t>2014 Total Biking Fatalities</t>
  </si>
  <si>
    <t>2015 Total Biking Fatalities</t>
  </si>
  <si>
    <t>2016 Total Biking Fatalities</t>
  </si>
  <si>
    <t>Source</t>
  </si>
  <si>
    <t>FARS</t>
  </si>
  <si>
    <t>Source (details)</t>
  </si>
  <si>
    <t>FARS 2015</t>
  </si>
  <si>
    <t>FARS 2013</t>
  </si>
  <si>
    <t>FARS 2018</t>
  </si>
  <si>
    <t>Large Cities (sum of below)</t>
  </si>
  <si>
    <t>lg</t>
  </si>
  <si>
    <t>Large Cities Average (of below)</t>
  </si>
  <si>
    <t>Large Cities Median (of below)</t>
  </si>
  <si>
    <t>High value</t>
  </si>
  <si>
    <t>Low value</t>
  </si>
  <si>
    <t>MSC Cities (sum of below)</t>
  </si>
  <si>
    <t>msc</t>
  </si>
  <si>
    <t>MSC Cities Average (of below)</t>
  </si>
  <si>
    <t>MSC Cities Median (of below)</t>
  </si>
  <si>
    <t>MSC High value</t>
  </si>
  <si>
    <t>MSC Low value</t>
  </si>
  <si>
    <t>Albuquerque</t>
  </si>
  <si>
    <t>Arlington, TX</t>
  </si>
  <si>
    <t>Atlanta</t>
  </si>
  <si>
    <t>Austin</t>
  </si>
  <si>
    <t>Baltimore</t>
  </si>
  <si>
    <t>Boston</t>
  </si>
  <si>
    <t>Charlotte</t>
  </si>
  <si>
    <t>Chicago</t>
  </si>
  <si>
    <t xml:space="preserve">Cleveland </t>
  </si>
  <si>
    <t xml:space="preserve">Colorado Springs </t>
  </si>
  <si>
    <t xml:space="preserve">Columbus </t>
  </si>
  <si>
    <t>Dallas</t>
  </si>
  <si>
    <t>Denver</t>
  </si>
  <si>
    <t>Detroit</t>
  </si>
  <si>
    <t xml:space="preserve">El Paso </t>
  </si>
  <si>
    <t>Fort Worth</t>
  </si>
  <si>
    <t xml:space="preserve">Fresno </t>
  </si>
  <si>
    <t xml:space="preserve">Houston </t>
  </si>
  <si>
    <t>Indianapolis</t>
  </si>
  <si>
    <t>Jacksonville</t>
  </si>
  <si>
    <t>Kansas City, MO</t>
  </si>
  <si>
    <t xml:space="preserve">Las Vegas </t>
  </si>
  <si>
    <t xml:space="preserve">Long Beach </t>
  </si>
  <si>
    <t xml:space="preserve">Los Angeles </t>
  </si>
  <si>
    <t>Louisville</t>
  </si>
  <si>
    <t xml:space="preserve">Memphis </t>
  </si>
  <si>
    <t>Mesa</t>
  </si>
  <si>
    <t xml:space="preserve">Miami </t>
  </si>
  <si>
    <t>Milwaukee</t>
  </si>
  <si>
    <t>Minneapolis</t>
  </si>
  <si>
    <t>Nashville (Metro Gov)</t>
  </si>
  <si>
    <t xml:space="preserve">New York </t>
  </si>
  <si>
    <t xml:space="preserve">Oakland </t>
  </si>
  <si>
    <t>Oklahoma City</t>
  </si>
  <si>
    <t xml:space="preserve">Omaha </t>
  </si>
  <si>
    <t>Philadelphia</t>
  </si>
  <si>
    <t xml:space="preserve">Phoenix </t>
  </si>
  <si>
    <t>Portland, OR</t>
  </si>
  <si>
    <t>Raleigh</t>
  </si>
  <si>
    <t>Sacramento</t>
  </si>
  <si>
    <t xml:space="preserve">San Antonio </t>
  </si>
  <si>
    <t xml:space="preserve">San Diego </t>
  </si>
  <si>
    <t xml:space="preserve">San Francisco </t>
  </si>
  <si>
    <t xml:space="preserve">San Jose </t>
  </si>
  <si>
    <t xml:space="preserve">Seattle </t>
  </si>
  <si>
    <t xml:space="preserve">Tucson </t>
  </si>
  <si>
    <t>Tulsa</t>
  </si>
  <si>
    <t xml:space="preserve">Virginia Beach </t>
  </si>
  <si>
    <t>Washington, DC</t>
  </si>
  <si>
    <t>Wichita, KS</t>
  </si>
  <si>
    <t>Albany</t>
  </si>
  <si>
    <t>Anchorage</t>
  </si>
  <si>
    <t>Baton Rouge</t>
  </si>
  <si>
    <t>Bellingham</t>
  </si>
  <si>
    <t>Boulder</t>
  </si>
  <si>
    <t>Burlington</t>
  </si>
  <si>
    <t>Charleston</t>
  </si>
  <si>
    <t>Chattanooga</t>
  </si>
  <si>
    <t>Davis</t>
  </si>
  <si>
    <t>Eugene</t>
  </si>
  <si>
    <t>Fort Collins</t>
  </si>
  <si>
    <t>Urban Honolulu</t>
  </si>
  <si>
    <t>Madison</t>
  </si>
  <si>
    <t>Missoula</t>
  </si>
  <si>
    <t>New Orleans</t>
  </si>
  <si>
    <t>Pittsburgh</t>
  </si>
  <si>
    <t>Salt Lake City</t>
  </si>
  <si>
    <t>Spokane</t>
  </si>
  <si>
    <t>St Louis</t>
  </si>
  <si>
    <t>2012-2016</t>
  </si>
  <si>
    <t>2007-2011</t>
  </si>
  <si>
    <t>% change</t>
  </si>
  <si>
    <t># of Bike Commuters</t>
  </si>
  <si>
    <t>Albuquerque</t>
    <phoneticPr fontId="0" type="noConversion"/>
  </si>
  <si>
    <t>Arlington, TX</t>
    <phoneticPr fontId="0" type="noConversion"/>
  </si>
  <si>
    <t>Wichita, KS</t>
    <phoneticPr fontId="0" type="noConversion"/>
  </si>
  <si>
    <t>Albany</t>
    <phoneticPr fontId="6" type="noConversion"/>
  </si>
  <si>
    <t>Anchorage</t>
    <phoneticPr fontId="6" type="noConversion"/>
  </si>
  <si>
    <t>Baton Rouge</t>
    <phoneticPr fontId="6" type="noConversion"/>
  </si>
  <si>
    <t>Bellingham</t>
    <phoneticPr fontId="6" type="noConversion"/>
  </si>
  <si>
    <t>Boulder</t>
    <phoneticPr fontId="6" type="noConversion"/>
  </si>
  <si>
    <t>Burlington</t>
    <phoneticPr fontId="6" type="noConversion"/>
  </si>
  <si>
    <t>Charleston</t>
    <phoneticPr fontId="6" type="noConversion"/>
  </si>
  <si>
    <t>Chattanooga</t>
    <phoneticPr fontId="6" type="noConversion"/>
  </si>
  <si>
    <t>Davis</t>
    <phoneticPr fontId="6" type="noConversion"/>
  </si>
  <si>
    <t>Eugene</t>
    <phoneticPr fontId="6" type="noConversion"/>
  </si>
  <si>
    <t>Fort Collins</t>
    <phoneticPr fontId="6" type="noConversion"/>
  </si>
  <si>
    <t>Madison</t>
    <phoneticPr fontId="6" type="noConversion"/>
  </si>
  <si>
    <t>Missoula</t>
    <phoneticPr fontId="6" type="noConversion"/>
  </si>
  <si>
    <t>Pittsburgh</t>
    <phoneticPr fontId="6" type="noConversion"/>
  </si>
  <si>
    <t>Salt Lake City</t>
    <phoneticPr fontId="6" type="noConversion"/>
  </si>
  <si>
    <t>Spokane</t>
    <phoneticPr fontId="6" type="noConversion"/>
  </si>
  <si>
    <t>St Louis</t>
    <phoneticPr fontId="6" type="noConversion"/>
  </si>
  <si>
    <t># Total Fatalities</t>
  </si>
  <si>
    <t>% of Traffic Fatalities 2007-11</t>
  </si>
  <si>
    <t>% of Traffic Fatalities 2012-16</t>
  </si>
  <si>
    <t>Per 10k Commuters 2012-2016</t>
  </si>
  <si>
    <t>Per 10k Commuters 2007-2011</t>
  </si>
  <si>
    <t>na</t>
  </si>
  <si>
    <t>Total 2007-2011</t>
  </si>
  <si>
    <t>Total 2012-2016</t>
  </si>
  <si>
    <t>Geography</t>
  </si>
  <si>
    <t>Total Bicyclist Fatalities</t>
  </si>
  <si>
    <t xml:space="preserve">Bicyclist Fatility Rates as a % of all Traffic Fatalities </t>
  </si>
  <si>
    <t>Bicyclist Fatailty Rates per 10k Bicyclist Commuters</t>
  </si>
  <si>
    <t>Annual Average 2007-2011</t>
  </si>
  <si>
    <t>Annual Average 2007-11</t>
  </si>
  <si>
    <t>Annual Average 2012-16</t>
  </si>
  <si>
    <t>Annual Average 2012-2016</t>
  </si>
  <si>
    <t xml:space="preserve"> Total 2012-2016</t>
  </si>
  <si>
    <t>Percentage Change 2007-2012 to 2012-2016</t>
  </si>
  <si>
    <t>Average 2012-2016</t>
  </si>
  <si>
    <t>Percentage Change 2007-2012 to 2012-20162</t>
  </si>
  <si>
    <t>Cities with Most Bicyclist Deaths</t>
  </si>
  <si>
    <t>2007</t>
  </si>
  <si>
    <t>2006</t>
  </si>
  <si>
    <t>2005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</si>
  <si>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</si>
  <si>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</si>
  <si>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</si>
  <si>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</si>
  <si>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</si>
  <si>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</si>
  <si>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</si>
  <si>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</si>
  <si>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</si>
  <si>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Community</t>
  </si>
  <si>
    <t>State</t>
  </si>
  <si>
    <t>Albany NY</t>
  </si>
  <si>
    <t>NY</t>
  </si>
  <si>
    <t>NM</t>
  </si>
  <si>
    <t>AK</t>
  </si>
  <si>
    <t>Arlington</t>
  </si>
  <si>
    <t>TX</t>
  </si>
  <si>
    <t>GA</t>
  </si>
  <si>
    <t>Austin TX</t>
  </si>
  <si>
    <t>TX  </t>
  </si>
  <si>
    <t>MD</t>
  </si>
  <si>
    <t>LA</t>
  </si>
  <si>
    <t>WA </t>
  </si>
  <si>
    <t>MA</t>
  </si>
  <si>
    <t>CO</t>
  </si>
  <si>
    <t>VT  </t>
  </si>
  <si>
    <t>SC </t>
  </si>
  <si>
    <t>NC</t>
  </si>
  <si>
    <t>TN </t>
  </si>
  <si>
    <t>IL</t>
  </si>
  <si>
    <t>Cleveland</t>
  </si>
  <si>
    <t>OH</t>
  </si>
  <si>
    <t>Colorado Springs  </t>
  </si>
  <si>
    <t>Columbus OH</t>
  </si>
  <si>
    <t>CA</t>
  </si>
  <si>
    <t xml:space="preserve">Detroit </t>
  </si>
  <si>
    <t>MI</t>
  </si>
  <si>
    <t>El Paso</t>
  </si>
  <si>
    <t>OR</t>
  </si>
  <si>
    <t>Fresno</t>
  </si>
  <si>
    <t>Houston</t>
  </si>
  <si>
    <t>IN</t>
  </si>
  <si>
    <t>FL</t>
  </si>
  <si>
    <t>Kansas City</t>
  </si>
  <si>
    <t>MO</t>
  </si>
  <si>
    <t>Las Vegas</t>
  </si>
  <si>
    <t>NV</t>
  </si>
  <si>
    <t>Long Beach</t>
  </si>
  <si>
    <t>Los Angeles</t>
  </si>
  <si>
    <t>KY</t>
  </si>
  <si>
    <t>Madison WI</t>
  </si>
  <si>
    <t>WI  </t>
  </si>
  <si>
    <t>Memphis</t>
  </si>
  <si>
    <t>AZ</t>
  </si>
  <si>
    <t>Miami</t>
  </si>
  <si>
    <t>MN</t>
  </si>
  <si>
    <t>MT</t>
  </si>
  <si>
    <t>Nashville</t>
  </si>
  <si>
    <t>New York City</t>
  </si>
  <si>
    <t>Oakland</t>
  </si>
  <si>
    <t>OK</t>
  </si>
  <si>
    <t>Omaha</t>
  </si>
  <si>
    <t>NE</t>
  </si>
  <si>
    <t>PA</t>
  </si>
  <si>
    <t>Phoenix AZ</t>
  </si>
  <si>
    <t>Portland OR</t>
  </si>
  <si>
    <t>UT </t>
  </si>
  <si>
    <t>San Antonio</t>
  </si>
  <si>
    <t>San Diego</t>
  </si>
  <si>
    <t>San Francisco</t>
  </si>
  <si>
    <t>San Jose</t>
  </si>
  <si>
    <t>Seattle</t>
  </si>
  <si>
    <t>St. Louis</t>
  </si>
  <si>
    <t>Tucson</t>
  </si>
  <si>
    <t>Honolulu</t>
  </si>
  <si>
    <t>HI</t>
  </si>
  <si>
    <t>Virginia Beach</t>
  </si>
  <si>
    <t>VA </t>
  </si>
  <si>
    <t>Washington DC</t>
  </si>
  <si>
    <t>DC</t>
  </si>
  <si>
    <t>Wichita</t>
  </si>
  <si>
    <t>KS</t>
  </si>
  <si>
    <t>Albuquerque</t>
    <phoneticPr fontId="0" type="noConversion"/>
  </si>
  <si>
    <t>Arlington, TX</t>
    <phoneticPr fontId="0" type="noConversion"/>
  </si>
  <si>
    <t>Wichita, KS</t>
    <phoneticPr fontId="0" type="noConversion"/>
  </si>
  <si>
    <t>Bicyclist Fatalities per 100,000</t>
  </si>
  <si>
    <t>Percentage change</t>
  </si>
  <si>
    <t>2012-16</t>
  </si>
  <si>
    <t>Annual Average Bicyclist Fatalities per 100,000</t>
  </si>
  <si>
    <t>Percent change</t>
  </si>
  <si>
    <t>Avg. 2007-11</t>
  </si>
  <si>
    <t>Avg. 2012-16</t>
  </si>
  <si>
    <t>Percentage Changes based on 5-year Averages (2007-2011 and 2012-2016)</t>
  </si>
  <si>
    <t>New York, NY</t>
  </si>
  <si>
    <t>Los Angeles, CA</t>
  </si>
  <si>
    <t>Phoenix, AZ</t>
  </si>
  <si>
    <t>Chicago, IL</t>
  </si>
  <si>
    <t>Jacksonville, FL</t>
  </si>
  <si>
    <t>Houston, TX</t>
  </si>
  <si>
    <t>Sacramento, CA</t>
  </si>
  <si>
    <t>San Antonio, TX</t>
  </si>
  <si>
    <t>Philadelphia, PA</t>
  </si>
  <si>
    <t>Tucson, AZ</t>
  </si>
  <si>
    <t>Rate of Bicyclist Fatalities per 100k Residents</t>
  </si>
  <si>
    <t>Rate of Bicyclist Fatalities per 10k People who Bike to Work</t>
  </si>
  <si>
    <t>2016 Estimate; Total</t>
  </si>
  <si>
    <t>2011 Estimate; Total</t>
  </si>
  <si>
    <t>New York city, New York</t>
  </si>
  <si>
    <t>Los Angeles city, California</t>
  </si>
  <si>
    <t>Phoenix city, Arizona</t>
  </si>
  <si>
    <t>Houston city, Texas</t>
  </si>
  <si>
    <t>San Antonio city, Texas</t>
  </si>
  <si>
    <t>Chicago city, Illinois</t>
  </si>
  <si>
    <t>Philadelphia city, Pennsylvania</t>
  </si>
  <si>
    <t>Tucson city, Arizona</t>
  </si>
  <si>
    <t>Sacramento city, California</t>
  </si>
  <si>
    <t>Jacksonville city, Florida</t>
  </si>
  <si>
    <t>2016 per capita</t>
  </si>
  <si>
    <t>2011 per capita</t>
  </si>
  <si>
    <t>2016 Total Bicyclist Fatalities</t>
  </si>
  <si>
    <t>Percentage Change in Total Bicyclist Fatalities</t>
  </si>
  <si>
    <t>Bicyclist Fatality rate per 10k People who Bike to Work</t>
  </si>
  <si>
    <t>Percentage Change in Bicyclist Fatality Rate per 10k People who Bike to Work</t>
  </si>
  <si>
    <t>Bicyclist Fatalities as a Percentage of all traffic fatalities</t>
  </si>
  <si>
    <t>Percentage Change in Bicyclist Fatalities as a Percentage of of all Traffic Fatalities</t>
  </si>
  <si>
    <t>Bicyclist Fatalities per 100k Residents</t>
  </si>
  <si>
    <t>Columbus, OH</t>
  </si>
  <si>
    <t>Phoenix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</si>
</sst>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??_);_(@_)"/>
    <numFmt numFmtId="165" formatCode="_-* #,##0.0_-;\-* #,##0.0_-;_-* &quot;-&quot;??_-;_-@_-"/>
    <numFmt numFmtId="166" formatCode="_(* #,##0.0_);_(* \(#,##0.0\);_(* &quot;-&quot;??_);_(@_)"/>
    <numFmt numFmtId="167" formatCode="0.0%"/>
    <numFmt numFmtId="168" formatCode="0.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u/>
      <sz val="14"/>
      <color indexed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FFFFFF"/>
      <name val="Calibri"/>
      <family val="2"/>
      <scheme val="minor"/>
    </font>
    <font>
      <sz val="11"/>
      <color rgb="FF0A010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92D050"/>
        <bgColor theme="4" tint="0.79998168889431442"/>
      </patternFill>
    </fill>
    <fill>
      <patternFill patternType="solid">
        <fgColor rgb="FFFF0000"/>
        <bgColor theme="4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29" fillId="0" borderId="0" applyFill="0" applyProtection="0"/>
    <xf numFmtId="0" fontId="29" fillId="0" borderId="0" applyFill="0" applyProtection="0"/>
    <xf numFmtId="0" fontId="24" fillId="0" borderId="0"/>
    <xf numFmtId="0" fontId="29" fillId="0" borderId="0" applyFill="0" applyProtection="0"/>
    <xf numFmtId="0" fontId="24" fillId="0" borderId="0"/>
  </cellStyleXfs>
  <cellXfs count="287">
    <xf numFmtId="0" fontId="0" fillId="0" borderId="0" xfId="0"/>
    <xf numFmtId="0" fontId="0" fillId="0" borderId="0" xfId="0"/>
    <xf numFmtId="0" fontId="0" fillId="0" borderId="0" xfId="0" applyFont="1" applyAlignment="1">
      <alignment wrapText="1"/>
    </xf>
    <xf numFmtId="0" fontId="21" fillId="0" borderId="0" xfId="43" applyFont="1" applyBorder="1" applyAlignment="1" applyProtection="1"/>
    <xf numFmtId="0" fontId="20" fillId="33" borderId="0" xfId="0" applyFont="1" applyFill="1"/>
    <xf numFmtId="0" fontId="20" fillId="34" borderId="0" xfId="0" applyFont="1" applyFill="1"/>
    <xf numFmtId="0" fontId="20" fillId="0" borderId="0" xfId="0" applyFont="1"/>
    <xf numFmtId="0" fontId="22" fillId="0" borderId="0" xfId="0" applyFont="1"/>
    <xf numFmtId="0" fontId="22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20" fillId="35" borderId="0" xfId="0" applyFont="1" applyFill="1" applyBorder="1"/>
    <xf numFmtId="164" fontId="0" fillId="35" borderId="0" xfId="0" applyNumberFormat="1" applyFill="1"/>
    <xf numFmtId="165" fontId="0" fillId="35" borderId="0" xfId="0" applyNumberFormat="1" applyFill="1"/>
    <xf numFmtId="0" fontId="20" fillId="0" borderId="0" xfId="0" applyFont="1" applyFill="1" applyBorder="1"/>
    <xf numFmtId="164" fontId="0" fillId="0" borderId="0" xfId="0" applyNumberFormat="1" applyFill="1" applyBorder="1"/>
    <xf numFmtId="0" fontId="20" fillId="36" borderId="0" xfId="0" applyFont="1" applyFill="1" applyBorder="1"/>
    <xf numFmtId="164" fontId="0" fillId="36" borderId="0" xfId="0" applyNumberFormat="1" applyFill="1" applyBorder="1"/>
    <xf numFmtId="166" fontId="0" fillId="36" borderId="0" xfId="0" applyNumberFormat="1" applyFill="1" applyBorder="1"/>
    <xf numFmtId="3" fontId="20" fillId="0" borderId="0" xfId="0" quotePrefix="1" applyNumberFormat="1" applyFont="1" applyFill="1" applyBorder="1" applyAlignment="1" applyProtection="1">
      <alignment horizontal="left" vertical="center" wrapText="1"/>
      <protection locked="0"/>
    </xf>
    <xf numFmtId="3" fontId="0" fillId="0" borderId="0" xfId="0" quotePrefix="1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23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3" fontId="2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Fill="1" applyBorder="1" applyAlignment="1">
      <alignment horizontal="left" vertical="center"/>
    </xf>
    <xf numFmtId="0" fontId="0" fillId="36" borderId="0" xfId="0" applyFont="1" applyFill="1" applyBorder="1"/>
    <xf numFmtId="0" fontId="0" fillId="0" borderId="0" xfId="0" applyFont="1" applyFill="1" applyBorder="1" applyAlignment="1">
      <alignment horizontal="center" vertical="top"/>
    </xf>
    <xf numFmtId="3" fontId="0" fillId="36" borderId="0" xfId="0" quotePrefix="1" applyNumberFormat="1" applyFont="1" applyFill="1" applyBorder="1" applyAlignment="1" applyProtection="1">
      <alignment horizontal="left" vertical="center" wrapText="1"/>
      <protection locked="0"/>
    </xf>
    <xf numFmtId="3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/>
    <xf numFmtId="0" fontId="26" fillId="0" borderId="0" xfId="0" applyFont="1"/>
    <xf numFmtId="0" fontId="26" fillId="0" borderId="0" xfId="0" applyFont="1" applyBorder="1" applyAlignment="1">
      <alignment wrapText="1"/>
    </xf>
    <xf numFmtId="0" fontId="27" fillId="0" borderId="0" xfId="0" applyFont="1" applyAlignment="1">
      <alignment wrapText="1"/>
    </xf>
    <xf numFmtId="3" fontId="26" fillId="0" borderId="0" xfId="0" quotePrefix="1" applyNumberFormat="1" applyFont="1" applyFill="1" applyBorder="1" applyAlignment="1" applyProtection="1">
      <alignment horizontal="left" vertical="center" wrapText="1"/>
      <protection locked="0"/>
    </xf>
    <xf numFmtId="0" fontId="28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3" fontId="2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8" fillId="0" borderId="0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/>
    <xf numFmtId="9" fontId="0" fillId="0" borderId="0" xfId="1" applyFont="1"/>
    <xf numFmtId="2" fontId="0" fillId="0" borderId="0" xfId="1" applyNumberFormat="1" applyFont="1"/>
    <xf numFmtId="0" fontId="0" fillId="0" borderId="0" xfId="0"/>
    <xf numFmtId="0" fontId="0" fillId="0" borderId="0" xfId="0" applyFill="1"/>
    <xf numFmtId="3" fontId="20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3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167" fontId="0" fillId="0" borderId="0" xfId="1" applyNumberFormat="1" applyFont="1"/>
    <xf numFmtId="0" fontId="0" fillId="0" borderId="0" xfId="0" applyFill="1" applyAlignment="1">
      <alignment horizontal="center" vertical="center"/>
    </xf>
    <xf numFmtId="0" fontId="0" fillId="0" borderId="0" xfId="0" applyAlignment="1">
      <alignment wrapText="1"/>
    </xf>
    <xf numFmtId="0" fontId="26" fillId="0" borderId="10" xfId="0" applyFont="1" applyBorder="1" applyAlignment="1">
      <alignment horizontal="center" vertical="center" wrapText="1"/>
    </xf>
    <xf numFmtId="3" fontId="0" fillId="0" borderId="10" xfId="0" quotePrefix="1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Border="1"/>
    <xf numFmtId="9" fontId="0" fillId="0" borderId="10" xfId="1" applyFont="1" applyBorder="1"/>
    <xf numFmtId="0" fontId="0" fillId="36" borderId="10" xfId="0" applyFont="1" applyFill="1" applyBorder="1"/>
    <xf numFmtId="3" fontId="0" fillId="36" borderId="10" xfId="0" quotePrefix="1" applyNumberFormat="1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/>
    </xf>
    <xf numFmtId="3" fontId="26" fillId="0" borderId="10" xfId="0" applyNumberFormat="1" applyFont="1" applyFill="1" applyBorder="1" applyAlignment="1" applyProtection="1">
      <alignment horizontal="left" vertical="center"/>
      <protection locked="0"/>
    </xf>
    <xf numFmtId="0" fontId="26" fillId="0" borderId="10" xfId="0" applyFont="1" applyFill="1" applyBorder="1" applyAlignment="1"/>
    <xf numFmtId="3" fontId="26" fillId="0" borderId="10" xfId="0" quotePrefix="1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/>
    <xf numFmtId="0" fontId="0" fillId="0" borderId="10" xfId="0" applyBorder="1" applyAlignment="1">
      <alignment horizontal="center" vertical="center" wrapText="1"/>
    </xf>
    <xf numFmtId="168" fontId="0" fillId="0" borderId="10" xfId="0" applyNumberFormat="1" applyBorder="1"/>
    <xf numFmtId="167" fontId="0" fillId="0" borderId="0" xfId="0" applyNumberFormat="1"/>
    <xf numFmtId="2" fontId="0" fillId="0" borderId="0" xfId="0" applyNumberFormat="1"/>
    <xf numFmtId="0" fontId="0" fillId="37" borderId="0" xfId="0" applyFill="1" applyAlignment="1">
      <alignment horizontal="center" wrapText="1"/>
    </xf>
    <xf numFmtId="0" fontId="30" fillId="40" borderId="11" xfId="0" applyFont="1" applyFill="1" applyBorder="1" applyAlignment="1">
      <alignment horizontal="center" vertical="center" wrapText="1"/>
    </xf>
    <xf numFmtId="0" fontId="30" fillId="40" borderId="12" xfId="0" applyFont="1" applyFill="1" applyBorder="1" applyAlignment="1">
      <alignment horizontal="center" vertical="center" wrapText="1"/>
    </xf>
    <xf numFmtId="0" fontId="30" fillId="40" borderId="13" xfId="0" applyFont="1" applyFill="1" applyBorder="1" applyAlignment="1">
      <alignment horizontal="center" vertical="center" wrapText="1"/>
    </xf>
    <xf numFmtId="0" fontId="25" fillId="0" borderId="14" xfId="0" applyFont="1" applyBorder="1"/>
    <xf numFmtId="0" fontId="25" fillId="42" borderId="10" xfId="0" applyFont="1" applyFill="1" applyBorder="1"/>
    <xf numFmtId="167" fontId="25" fillId="41" borderId="10" xfId="0" applyNumberFormat="1" applyFont="1" applyFill="1" applyBorder="1"/>
    <xf numFmtId="168" fontId="25" fillId="42" borderId="10" xfId="0" applyNumberFormat="1" applyFont="1" applyFill="1" applyBorder="1"/>
    <xf numFmtId="167" fontId="25" fillId="41" borderId="15" xfId="1" applyNumberFormat="1" applyFont="1" applyFill="1" applyBorder="1"/>
    <xf numFmtId="167" fontId="25" fillId="43" borderId="10" xfId="0" applyNumberFormat="1" applyFont="1" applyFill="1" applyBorder="1"/>
    <xf numFmtId="167" fontId="25" fillId="43" borderId="15" xfId="1" applyNumberFormat="1" applyFont="1" applyFill="1" applyBorder="1"/>
    <xf numFmtId="0" fontId="25" fillId="42" borderId="17" xfId="0" applyFont="1" applyFill="1" applyBorder="1"/>
    <xf numFmtId="167" fontId="25" fillId="43" borderId="17" xfId="0" applyNumberFormat="1" applyFont="1" applyFill="1" applyBorder="1"/>
    <xf numFmtId="168" fontId="25" fillId="42" borderId="17" xfId="0" applyNumberFormat="1" applyFont="1" applyFill="1" applyBorder="1"/>
    <xf numFmtId="167" fontId="25" fillId="43" borderId="18" xfId="1" applyNumberFormat="1" applyFont="1" applyFill="1" applyBorder="1"/>
    <xf numFmtId="1" fontId="0" fillId="40" borderId="12" xfId="1" applyNumberFormat="1" applyFont="1" applyFill="1" applyBorder="1" applyAlignment="1">
      <alignment horizontal="center" vertical="center" wrapText="1"/>
    </xf>
    <xf numFmtId="0" fontId="0" fillId="44" borderId="21" xfId="0" applyFont="1" applyFill="1" applyBorder="1"/>
    <xf numFmtId="0" fontId="0" fillId="44" borderId="19" xfId="0" applyFont="1" applyFill="1" applyBorder="1"/>
    <xf numFmtId="167" fontId="0" fillId="44" borderId="19" xfId="0" applyNumberFormat="1" applyFont="1" applyFill="1" applyBorder="1"/>
    <xf numFmtId="167" fontId="0" fillId="44" borderId="19" xfId="1" applyNumberFormat="1" applyFont="1" applyFill="1" applyBorder="1"/>
    <xf numFmtId="2" fontId="0" fillId="44" borderId="19" xfId="0" applyNumberFormat="1" applyFont="1" applyFill="1" applyBorder="1"/>
    <xf numFmtId="167" fontId="0" fillId="44" borderId="20" xfId="1" applyNumberFormat="1" applyFont="1" applyFill="1" applyBorder="1"/>
    <xf numFmtId="0" fontId="13" fillId="40" borderId="10" xfId="0" applyFont="1" applyFill="1" applyBorder="1" applyAlignment="1">
      <alignment horizontal="center" vertical="center"/>
    </xf>
    <xf numFmtId="0" fontId="13" fillId="40" borderId="10" xfId="0" applyFont="1" applyFill="1" applyBorder="1" applyAlignment="1">
      <alignment horizontal="center" vertical="center" wrapText="1"/>
    </xf>
    <xf numFmtId="0" fontId="27" fillId="0" borderId="10" xfId="46" applyFont="1" applyFill="1" applyBorder="1" applyAlignment="1"/>
    <xf numFmtId="0" fontId="27" fillId="0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3" fontId="0" fillId="0" borderId="10" xfId="0" applyNumberFormat="1" applyFont="1" applyBorder="1" applyAlignment="1" applyProtection="1">
      <alignment horizontal="left" vertical="center" wrapText="1"/>
      <protection locked="0"/>
    </xf>
    <xf numFmtId="0" fontId="27" fillId="0" borderId="10" xfId="45" applyFont="1" applyFill="1" applyBorder="1" applyAlignment="1"/>
    <xf numFmtId="0" fontId="31" fillId="0" borderId="10" xfId="48" applyFont="1" applyFill="1" applyBorder="1" applyAlignment="1">
      <alignment wrapText="1"/>
    </xf>
    <xf numFmtId="0" fontId="0" fillId="0" borderId="10" xfId="0" applyFont="1" applyFill="1" applyBorder="1" applyAlignment="1"/>
    <xf numFmtId="0" fontId="27" fillId="0" borderId="10" xfId="44" applyFont="1" applyFill="1" applyBorder="1" applyAlignment="1" applyProtection="1">
      <alignment horizontal="left" vertical="top"/>
    </xf>
    <xf numFmtId="0" fontId="27" fillId="0" borderId="10" xfId="0" applyFont="1" applyFill="1" applyBorder="1" applyAlignment="1"/>
    <xf numFmtId="3" fontId="0" fillId="46" borderId="10" xfId="0" applyNumberFormat="1" applyFont="1" applyFill="1" applyBorder="1" applyAlignment="1" applyProtection="1">
      <alignment horizontal="left" vertical="center" wrapText="1"/>
      <protection locked="0"/>
    </xf>
    <xf numFmtId="0" fontId="13" fillId="45" borderId="22" xfId="0" applyFont="1" applyFill="1" applyBorder="1" applyAlignment="1">
      <alignment horizontal="center" wrapText="1"/>
    </xf>
    <xf numFmtId="0" fontId="13" fillId="45" borderId="23" xfId="0" applyFont="1" applyFill="1" applyBorder="1" applyAlignment="1">
      <alignment horizontal="center" wrapText="1"/>
    </xf>
    <xf numFmtId="167" fontId="13" fillId="45" borderId="23" xfId="1" applyNumberFormat="1" applyFont="1" applyFill="1" applyBorder="1" applyAlignment="1">
      <alignment horizontal="center" wrapText="1"/>
    </xf>
    <xf numFmtId="2" fontId="13" fillId="45" borderId="23" xfId="0" applyNumberFormat="1" applyFont="1" applyFill="1" applyBorder="1" applyAlignment="1">
      <alignment horizontal="center" wrapText="1"/>
    </xf>
    <xf numFmtId="167" fontId="13" fillId="45" borderId="24" xfId="1" applyNumberFormat="1" applyFont="1" applyFill="1" applyBorder="1" applyAlignment="1">
      <alignment horizontal="center" wrapText="1"/>
    </xf>
    <xf numFmtId="0" fontId="0" fillId="44" borderId="22" xfId="0" applyFont="1" applyFill="1" applyBorder="1"/>
    <xf numFmtId="0" fontId="0" fillId="44" borderId="23" xfId="0" applyFont="1" applyFill="1" applyBorder="1"/>
    <xf numFmtId="167" fontId="0" fillId="44" borderId="23" xfId="0" applyNumberFormat="1" applyFont="1" applyFill="1" applyBorder="1"/>
    <xf numFmtId="167" fontId="0" fillId="44" borderId="23" xfId="1" applyNumberFormat="1" applyFont="1" applyFill="1" applyBorder="1"/>
    <xf numFmtId="2" fontId="0" fillId="44" borderId="23" xfId="0" applyNumberFormat="1" applyFont="1" applyFill="1" applyBorder="1"/>
    <xf numFmtId="167" fontId="0" fillId="44" borderId="24" xfId="1" applyNumberFormat="1" applyFont="1" applyFill="1" applyBorder="1"/>
    <xf numFmtId="0" fontId="0" fillId="0" borderId="22" xfId="0" applyFont="1" applyBorder="1"/>
    <xf numFmtId="0" fontId="0" fillId="0" borderId="23" xfId="0" applyFont="1" applyBorder="1"/>
    <xf numFmtId="167" fontId="0" fillId="0" borderId="23" xfId="0" applyNumberFormat="1" applyFont="1" applyBorder="1"/>
    <xf numFmtId="167" fontId="0" fillId="0" borderId="23" xfId="1" applyNumberFormat="1" applyFont="1" applyBorder="1"/>
    <xf numFmtId="2" fontId="0" fillId="0" borderId="23" xfId="0" applyNumberFormat="1" applyFont="1" applyBorder="1"/>
    <xf numFmtId="167" fontId="0" fillId="0" borderId="24" xfId="1" applyNumberFormat="1" applyFont="1" applyBorder="1"/>
    <xf numFmtId="167" fontId="0" fillId="0" borderId="23" xfId="0" applyNumberFormat="1" applyFont="1" applyBorder="1" applyAlignment="1">
      <alignment wrapText="1"/>
    </xf>
    <xf numFmtId="167" fontId="0" fillId="44" borderId="23" xfId="0" applyNumberFormat="1" applyFont="1" applyFill="1" applyBorder="1" applyAlignment="1">
      <alignment horizontal="center"/>
    </xf>
    <xf numFmtId="167" fontId="0" fillId="44" borderId="23" xfId="1" applyNumberFormat="1" applyFont="1" applyFill="1" applyBorder="1" applyAlignment="1">
      <alignment horizontal="center"/>
    </xf>
    <xf numFmtId="167" fontId="0" fillId="44" borderId="24" xfId="1" applyNumberFormat="1" applyFont="1" applyFill="1" applyBorder="1" applyAlignment="1">
      <alignment horizontal="center"/>
    </xf>
    <xf numFmtId="167" fontId="0" fillId="0" borderId="23" xfId="1" applyNumberFormat="1" applyFont="1" applyBorder="1" applyAlignment="1">
      <alignment horizontal="center"/>
    </xf>
    <xf numFmtId="167" fontId="0" fillId="0" borderId="24" xfId="1" applyNumberFormat="1" applyFont="1" applyBorder="1" applyAlignment="1">
      <alignment horizontal="center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wrapText="1"/>
    </xf>
    <xf numFmtId="0" fontId="0" fillId="36" borderId="0" xfId="0" applyFont="1" applyFill="1" applyAlignment="1">
      <alignment wrapText="1"/>
    </xf>
    <xf numFmtId="3" fontId="0" fillId="0" borderId="0" xfId="0" applyNumberFormat="1" applyFont="1" applyAlignment="1" applyProtection="1">
      <alignment horizontal="left" vertical="center" wrapText="1"/>
      <protection locked="0"/>
    </xf>
    <xf numFmtId="3" fontId="0" fillId="47" borderId="0" xfId="0" applyNumberFormat="1" applyFont="1" applyFill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>
      <alignment horizontal="left" vertical="center" wrapText="1"/>
    </xf>
    <xf numFmtId="2" fontId="0" fillId="44" borderId="0" xfId="1" applyNumberFormat="1" applyFont="1" applyFill="1" applyBorder="1"/>
    <xf numFmtId="0" fontId="27" fillId="42" borderId="10" xfId="46" applyFont="1" applyFill="1" applyBorder="1" applyAlignment="1"/>
    <xf numFmtId="0" fontId="0" fillId="42" borderId="10" xfId="0" applyFont="1" applyFill="1" applyBorder="1"/>
    <xf numFmtId="167" fontId="0" fillId="42" borderId="10" xfId="0" applyNumberFormat="1" applyFont="1" applyFill="1" applyBorder="1"/>
    <xf numFmtId="167" fontId="0" fillId="42" borderId="10" xfId="1" applyNumberFormat="1" applyFont="1" applyFill="1" applyBorder="1"/>
    <xf numFmtId="2" fontId="0" fillId="42" borderId="10" xfId="0" applyNumberFormat="1" applyFont="1" applyFill="1" applyBorder="1"/>
    <xf numFmtId="2" fontId="0" fillId="48" borderId="10" xfId="1" applyNumberFormat="1" applyFont="1" applyFill="1" applyBorder="1"/>
    <xf numFmtId="0" fontId="27" fillId="42" borderId="10" xfId="45" applyFont="1" applyFill="1" applyBorder="1" applyAlignment="1"/>
    <xf numFmtId="167" fontId="0" fillId="42" borderId="10" xfId="0" applyNumberFormat="1" applyFont="1" applyFill="1" applyBorder="1" applyAlignment="1">
      <alignment wrapText="1"/>
    </xf>
    <xf numFmtId="0" fontId="0" fillId="48" borderId="10" xfId="0" applyFont="1" applyFill="1" applyBorder="1"/>
    <xf numFmtId="167" fontId="0" fillId="48" borderId="10" xfId="0" applyNumberFormat="1" applyFont="1" applyFill="1" applyBorder="1"/>
    <xf numFmtId="167" fontId="0" fillId="48" borderId="10" xfId="1" applyNumberFormat="1" applyFont="1" applyFill="1" applyBorder="1"/>
    <xf numFmtId="2" fontId="0" fillId="48" borderId="10" xfId="0" applyNumberFormat="1" applyFont="1" applyFill="1" applyBorder="1"/>
    <xf numFmtId="0" fontId="0" fillId="42" borderId="10" xfId="0" applyFont="1" applyFill="1" applyBorder="1" applyAlignment="1"/>
    <xf numFmtId="0" fontId="27" fillId="42" borderId="10" xfId="44" applyFont="1" applyFill="1" applyBorder="1" applyAlignment="1" applyProtection="1">
      <alignment horizontal="left" vertical="top"/>
    </xf>
    <xf numFmtId="0" fontId="27" fillId="42" borderId="10" xfId="0" applyFont="1" applyFill="1" applyBorder="1" applyAlignment="1"/>
    <xf numFmtId="167" fontId="0" fillId="48" borderId="10" xfId="0" applyNumberFormat="1" applyFont="1" applyFill="1" applyBorder="1" applyAlignment="1">
      <alignment horizontal="center"/>
    </xf>
    <xf numFmtId="167" fontId="0" fillId="48" borderId="10" xfId="1" applyNumberFormat="1" applyFont="1" applyFill="1" applyBorder="1" applyAlignment="1">
      <alignment horizontal="center"/>
    </xf>
    <xf numFmtId="167" fontId="0" fillId="42" borderId="10" xfId="1" applyNumberFormat="1" applyFont="1" applyFill="1" applyBorder="1" applyAlignment="1">
      <alignment horizontal="center"/>
    </xf>
    <xf numFmtId="0" fontId="0" fillId="42" borderId="10" xfId="0" applyFill="1" applyBorder="1" applyAlignment="1">
      <alignment horizontal="center" vertical="center" wrapText="1"/>
    </xf>
    <xf numFmtId="0" fontId="13" fillId="45" borderId="10" xfId="0" applyFont="1" applyFill="1" applyBorder="1" applyAlignment="1">
      <alignment horizontal="center" vertical="center" wrapText="1"/>
    </xf>
    <xf numFmtId="167" fontId="13" fillId="45" borderId="10" xfId="1" applyNumberFormat="1" applyFont="1" applyFill="1" applyBorder="1" applyAlignment="1">
      <alignment horizontal="center" vertical="center" wrapText="1"/>
    </xf>
    <xf numFmtId="2" fontId="13" fillId="45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7" fontId="0" fillId="42" borderId="10" xfId="1" applyNumberFormat="1" applyFont="1" applyFill="1" applyBorder="1" applyAlignment="1">
      <alignment horizontal="center" vertical="center" wrapText="1"/>
    </xf>
    <xf numFmtId="167" fontId="0" fillId="42" borderId="10" xfId="1" applyNumberFormat="1" applyFont="1" applyFill="1" applyBorder="1" applyAlignment="1">
      <alignment wrapText="1"/>
    </xf>
    <xf numFmtId="2" fontId="0" fillId="48" borderId="10" xfId="1" applyNumberFormat="1" applyFont="1" applyFill="1" applyBorder="1" applyAlignment="1">
      <alignment wrapText="1"/>
    </xf>
    <xf numFmtId="167" fontId="0" fillId="48" borderId="10" xfId="1" applyNumberFormat="1" applyFont="1" applyFill="1" applyBorder="1" applyAlignment="1">
      <alignment wrapText="1"/>
    </xf>
    <xf numFmtId="0" fontId="0" fillId="41" borderId="10" xfId="0" applyFont="1" applyFill="1" applyBorder="1"/>
    <xf numFmtId="0" fontId="0" fillId="49" borderId="10" xfId="0" applyFont="1" applyFill="1" applyBorder="1"/>
    <xf numFmtId="167" fontId="0" fillId="41" borderId="10" xfId="0" applyNumberFormat="1" applyFont="1" applyFill="1" applyBorder="1"/>
    <xf numFmtId="167" fontId="0" fillId="49" borderId="10" xfId="0" applyNumberFormat="1" applyFont="1" applyFill="1" applyBorder="1"/>
    <xf numFmtId="2" fontId="0" fillId="49" borderId="10" xfId="0" applyNumberFormat="1" applyFont="1" applyFill="1" applyBorder="1"/>
    <xf numFmtId="2" fontId="0" fillId="41" borderId="10" xfId="0" applyNumberFormat="1" applyFont="1" applyFill="1" applyBorder="1"/>
    <xf numFmtId="167" fontId="0" fillId="41" borderId="10" xfId="1" applyNumberFormat="1" applyFont="1" applyFill="1" applyBorder="1"/>
    <xf numFmtId="167" fontId="0" fillId="49" borderId="10" xfId="1" applyNumberFormat="1" applyFont="1" applyFill="1" applyBorder="1"/>
    <xf numFmtId="167" fontId="0" fillId="49" borderId="10" xfId="1" applyNumberFormat="1" applyFont="1" applyFill="1" applyBorder="1" applyAlignment="1">
      <alignment wrapText="1"/>
    </xf>
    <xf numFmtId="167" fontId="0" fillId="41" borderId="10" xfId="1" applyNumberFormat="1" applyFont="1" applyFill="1" applyBorder="1" applyAlignment="1">
      <alignment wrapText="1"/>
    </xf>
    <xf numFmtId="2" fontId="0" fillId="49" borderId="10" xfId="1" applyNumberFormat="1" applyFont="1" applyFill="1" applyBorder="1" applyAlignment="1">
      <alignment wrapText="1"/>
    </xf>
    <xf numFmtId="0" fontId="0" fillId="50" borderId="10" xfId="0" applyFont="1" applyFill="1" applyBorder="1"/>
    <xf numFmtId="0" fontId="0" fillId="51" borderId="10" xfId="0" applyFont="1" applyFill="1" applyBorder="1"/>
    <xf numFmtId="167" fontId="0" fillId="50" borderId="10" xfId="0" applyNumberFormat="1" applyFont="1" applyFill="1" applyBorder="1"/>
    <xf numFmtId="167" fontId="0" fillId="51" borderId="10" xfId="0" applyNumberFormat="1" applyFont="1" applyFill="1" applyBorder="1"/>
    <xf numFmtId="2" fontId="0" fillId="50" borderId="10" xfId="0" applyNumberFormat="1" applyFont="1" applyFill="1" applyBorder="1"/>
    <xf numFmtId="2" fontId="0" fillId="51" borderId="10" xfId="0" applyNumberFormat="1" applyFont="1" applyFill="1" applyBorder="1"/>
    <xf numFmtId="167" fontId="0" fillId="50" borderId="10" xfId="1" applyNumberFormat="1" applyFont="1" applyFill="1" applyBorder="1"/>
    <xf numFmtId="167" fontId="0" fillId="51" borderId="10" xfId="1" applyNumberFormat="1" applyFont="1" applyFill="1" applyBorder="1"/>
    <xf numFmtId="167" fontId="0" fillId="50" borderId="10" xfId="1" applyNumberFormat="1" applyFont="1" applyFill="1" applyBorder="1" applyAlignment="1">
      <alignment wrapText="1"/>
    </xf>
    <xf numFmtId="167" fontId="0" fillId="51" borderId="10" xfId="1" applyNumberFormat="1" applyFont="1" applyFill="1" applyBorder="1" applyAlignment="1">
      <alignment wrapText="1"/>
    </xf>
    <xf numFmtId="2" fontId="0" fillId="50" borderId="10" xfId="1" applyNumberFormat="1" applyFont="1" applyFill="1" applyBorder="1" applyAlignment="1">
      <alignment wrapText="1"/>
    </xf>
    <xf numFmtId="0" fontId="13" fillId="45" borderId="12" xfId="0" applyFont="1" applyFill="1" applyBorder="1" applyAlignment="1">
      <alignment horizontal="center" wrapText="1"/>
    </xf>
    <xf numFmtId="167" fontId="13" fillId="45" borderId="12" xfId="1" applyNumberFormat="1" applyFont="1" applyFill="1" applyBorder="1" applyAlignment="1">
      <alignment horizontal="center" wrapText="1"/>
    </xf>
    <xf numFmtId="2" fontId="13" fillId="45" borderId="12" xfId="0" applyNumberFormat="1" applyFont="1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26" fillId="0" borderId="0" xfId="0" applyFont="1" applyFill="1"/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0" fontId="26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5" fillId="37" borderId="14" xfId="0" applyFont="1" applyFill="1" applyBorder="1"/>
    <xf numFmtId="0" fontId="25" fillId="37" borderId="16" xfId="0" applyFont="1" applyFill="1" applyBorder="1"/>
    <xf numFmtId="168" fontId="0" fillId="0" borderId="0" xfId="0" applyNumberFormat="1"/>
    <xf numFmtId="9" fontId="0" fillId="0" borderId="10" xfId="1" applyFont="1" applyFill="1" applyBorder="1" applyAlignment="1">
      <alignment horizontal="center"/>
    </xf>
    <xf numFmtId="9" fontId="0" fillId="52" borderId="10" xfId="1" applyFont="1" applyFill="1" applyBorder="1" applyAlignment="1">
      <alignment horizontal="center"/>
    </xf>
    <xf numFmtId="9" fontId="0" fillId="37" borderId="10" xfId="1" applyFont="1" applyFill="1" applyBorder="1" applyAlignment="1">
      <alignment horizontal="center"/>
    </xf>
    <xf numFmtId="2" fontId="0" fillId="0" borderId="0" xfId="1" applyNumberFormat="1" applyFont="1" applyFill="1" applyBorder="1"/>
    <xf numFmtId="167" fontId="25" fillId="52" borderId="10" xfId="0" applyNumberFormat="1" applyFont="1" applyFill="1" applyBorder="1" applyAlignment="1">
      <alignment horizontal="center"/>
    </xf>
    <xf numFmtId="167" fontId="25" fillId="52" borderId="15" xfId="1" applyNumberFormat="1" applyFont="1" applyFill="1" applyBorder="1" applyAlignment="1">
      <alignment horizontal="center"/>
    </xf>
    <xf numFmtId="167" fontId="25" fillId="37" borderId="10" xfId="0" applyNumberFormat="1" applyFont="1" applyFill="1" applyBorder="1" applyAlignment="1">
      <alignment horizontal="center"/>
    </xf>
    <xf numFmtId="167" fontId="25" fillId="0" borderId="15" xfId="1" applyNumberFormat="1" applyFont="1" applyFill="1" applyBorder="1" applyAlignment="1">
      <alignment horizontal="center"/>
    </xf>
    <xf numFmtId="167" fontId="25" fillId="0" borderId="10" xfId="0" applyNumberFormat="1" applyFont="1" applyFill="1" applyBorder="1" applyAlignment="1">
      <alignment horizontal="center"/>
    </xf>
    <xf numFmtId="167" fontId="25" fillId="37" borderId="15" xfId="1" applyNumberFormat="1" applyFont="1" applyFill="1" applyBorder="1" applyAlignment="1">
      <alignment horizontal="center"/>
    </xf>
    <xf numFmtId="0" fontId="25" fillId="51" borderId="0" xfId="0" applyFont="1" applyFill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/>
    </xf>
    <xf numFmtId="168" fontId="0" fillId="0" borderId="10" xfId="0" applyNumberFormat="1" applyFont="1" applyFill="1" applyBorder="1" applyAlignment="1">
      <alignment horizontal="center"/>
    </xf>
    <xf numFmtId="9" fontId="0" fillId="0" borderId="10" xfId="1" applyNumberFormat="1" applyFont="1" applyFill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5" fillId="51" borderId="10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31" fillId="0" borderId="10" xfId="48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0" fillId="52" borderId="10" xfId="0" applyFont="1" applyFill="1" applyBorder="1" applyAlignment="1">
      <alignment horizontal="center"/>
    </xf>
    <xf numFmtId="9" fontId="0" fillId="52" borderId="10" xfId="0" applyNumberFormat="1" applyFont="1" applyFill="1" applyBorder="1" applyAlignment="1">
      <alignment horizontal="center"/>
    </xf>
    <xf numFmtId="168" fontId="0" fillId="52" borderId="10" xfId="0" applyNumberFormat="1" applyFont="1" applyFill="1" applyBorder="1" applyAlignment="1">
      <alignment horizontal="center"/>
    </xf>
    <xf numFmtId="9" fontId="0" fillId="52" borderId="10" xfId="1" applyNumberFormat="1" applyFont="1" applyFill="1" applyBorder="1" applyAlignment="1">
      <alignment horizontal="center"/>
    </xf>
    <xf numFmtId="9" fontId="0" fillId="53" borderId="10" xfId="1" applyNumberFormat="1" applyFont="1" applyFill="1" applyBorder="1" applyAlignment="1">
      <alignment horizontal="center"/>
    </xf>
    <xf numFmtId="168" fontId="0" fillId="53" borderId="10" xfId="0" applyNumberFormat="1" applyFont="1" applyFill="1" applyBorder="1" applyAlignment="1">
      <alignment horizontal="center"/>
    </xf>
    <xf numFmtId="9" fontId="0" fillId="53" borderId="10" xfId="0" applyNumberFormat="1" applyFont="1" applyFill="1" applyBorder="1" applyAlignment="1">
      <alignment horizontal="center"/>
    </xf>
    <xf numFmtId="0" fontId="0" fillId="53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9" fontId="0" fillId="37" borderId="10" xfId="0" applyNumberFormat="1" applyFont="1" applyFill="1" applyBorder="1" applyAlignment="1">
      <alignment horizontal="center"/>
    </xf>
    <xf numFmtId="168" fontId="0" fillId="37" borderId="10" xfId="0" applyNumberFormat="1" applyFont="1" applyFill="1" applyBorder="1" applyAlignment="1">
      <alignment horizontal="center"/>
    </xf>
    <xf numFmtId="168" fontId="0" fillId="54" borderId="10" xfId="0" applyNumberFormat="1" applyFont="1" applyFill="1" applyBorder="1" applyAlignment="1">
      <alignment horizontal="center"/>
    </xf>
    <xf numFmtId="9" fontId="0" fillId="54" borderId="10" xfId="0" applyNumberFormat="1" applyFont="1" applyFill="1" applyBorder="1" applyAlignment="1">
      <alignment horizontal="center"/>
    </xf>
    <xf numFmtId="0" fontId="0" fillId="54" borderId="10" xfId="0" applyFont="1" applyFill="1" applyBorder="1" applyAlignment="1">
      <alignment horizontal="center"/>
    </xf>
    <xf numFmtId="9" fontId="0" fillId="0" borderId="10" xfId="1" applyNumberFormat="1" applyFont="1" applyFill="1" applyBorder="1" applyAlignment="1">
      <alignment horizontal="center" wrapText="1"/>
    </xf>
    <xf numFmtId="9" fontId="0" fillId="53" borderId="10" xfId="1" applyNumberFormat="1" applyFont="1" applyFill="1" applyBorder="1" applyAlignment="1">
      <alignment horizontal="center" wrapText="1"/>
    </xf>
    <xf numFmtId="9" fontId="0" fillId="52" borderId="10" xfId="1" applyNumberFormat="1" applyFont="1" applyFill="1" applyBorder="1" applyAlignment="1">
      <alignment horizontal="center" wrapText="1"/>
    </xf>
    <xf numFmtId="9" fontId="0" fillId="54" borderId="10" xfId="1" applyNumberFormat="1" applyFont="1" applyFill="1" applyBorder="1" applyAlignment="1">
      <alignment horizontal="center" wrapText="1"/>
    </xf>
    <xf numFmtId="9" fontId="0" fillId="37" borderId="10" xfId="1" applyNumberFormat="1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7" fontId="0" fillId="0" borderId="10" xfId="1" applyNumberFormat="1" applyFont="1" applyFill="1" applyBorder="1" applyAlignment="1">
      <alignment horizontal="center"/>
    </xf>
    <xf numFmtId="168" fontId="0" fillId="0" borderId="10" xfId="1" applyNumberFormat="1" applyFont="1" applyFill="1" applyBorder="1" applyAlignment="1">
      <alignment horizontal="center"/>
    </xf>
    <xf numFmtId="167" fontId="0" fillId="52" borderId="10" xfId="1" applyNumberFormat="1" applyFont="1" applyFill="1" applyBorder="1" applyAlignment="1">
      <alignment horizontal="center"/>
    </xf>
    <xf numFmtId="168" fontId="0" fillId="52" borderId="10" xfId="1" applyNumberFormat="1" applyFont="1" applyFill="1" applyBorder="1" applyAlignment="1">
      <alignment horizontal="center"/>
    </xf>
    <xf numFmtId="168" fontId="0" fillId="53" borderId="10" xfId="1" applyNumberFormat="1" applyFont="1" applyFill="1" applyBorder="1" applyAlignment="1">
      <alignment horizontal="center"/>
    </xf>
    <xf numFmtId="167" fontId="0" fillId="53" borderId="10" xfId="1" applyNumberFormat="1" applyFont="1" applyFill="1" applyBorder="1" applyAlignment="1">
      <alignment horizontal="center"/>
    </xf>
    <xf numFmtId="167" fontId="0" fillId="55" borderId="10" xfId="1" applyNumberFormat="1" applyFont="1" applyFill="1" applyBorder="1" applyAlignment="1">
      <alignment horizontal="center"/>
    </xf>
    <xf numFmtId="9" fontId="0" fillId="55" borderId="10" xfId="1" applyNumberFormat="1" applyFont="1" applyFill="1" applyBorder="1" applyAlignment="1">
      <alignment horizontal="center"/>
    </xf>
    <xf numFmtId="168" fontId="0" fillId="55" borderId="10" xfId="1" applyNumberFormat="1" applyFont="1" applyFill="1" applyBorder="1" applyAlignment="1">
      <alignment horizontal="center"/>
    </xf>
    <xf numFmtId="168" fontId="0" fillId="43" borderId="10" xfId="1" applyNumberFormat="1" applyFont="1" applyFill="1" applyBorder="1" applyAlignment="1">
      <alignment horizontal="center"/>
    </xf>
    <xf numFmtId="9" fontId="0" fillId="43" borderId="10" xfId="1" applyNumberFormat="1" applyFont="1" applyFill="1" applyBorder="1" applyAlignment="1">
      <alignment horizontal="center"/>
    </xf>
    <xf numFmtId="167" fontId="0" fillId="43" borderId="10" xfId="1" applyNumberFormat="1" applyFont="1" applyFill="1" applyBorder="1" applyAlignment="1">
      <alignment horizontal="center"/>
    </xf>
    <xf numFmtId="167" fontId="0" fillId="0" borderId="0" xfId="0" applyNumberFormat="1" applyFill="1" applyAlignment="1">
      <alignment horizontal="center"/>
    </xf>
    <xf numFmtId="0" fontId="0" fillId="38" borderId="0" xfId="0" applyFill="1" applyAlignment="1">
      <alignment horizontal="center"/>
    </xf>
    <xf numFmtId="167" fontId="0" fillId="39" borderId="0" xfId="1" applyNumberFormat="1" applyFont="1" applyFill="1" applyAlignment="1">
      <alignment horizontal="center" wrapText="1"/>
    </xf>
    <xf numFmtId="0" fontId="0" fillId="37" borderId="0" xfId="0" applyFill="1" applyAlignment="1">
      <alignment horizontal="center" wrapText="1"/>
    </xf>
    <xf numFmtId="0" fontId="0" fillId="42" borderId="10" xfId="0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167" fontId="0" fillId="0" borderId="26" xfId="1" applyNumberFormat="1" applyFont="1" applyFill="1" applyBorder="1" applyAlignment="1">
      <alignment horizontal="center" wrapText="1"/>
    </xf>
    <xf numFmtId="167" fontId="0" fillId="0" borderId="27" xfId="1" applyNumberFormat="1" applyFont="1" applyFill="1" applyBorder="1" applyAlignment="1">
      <alignment horizontal="center" wrapText="1"/>
    </xf>
    <xf numFmtId="167" fontId="0" fillId="0" borderId="28" xfId="1" applyNumberFormat="1" applyFont="1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0" fillId="42" borderId="10" xfId="0" applyFill="1" applyBorder="1" applyAlignment="1">
      <alignment horizontal="center" wrapText="1"/>
    </xf>
    <xf numFmtId="0" fontId="0" fillId="42" borderId="10" xfId="0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7" xfId="46" applyFont="1" applyFill="1" applyBorder="1" applyAlignment="1">
      <alignment horizontal="center" vertical="center" wrapText="1"/>
    </xf>
    <xf numFmtId="0" fontId="26" fillId="0" borderId="12" xfId="46" applyFont="1" applyFill="1" applyBorder="1" applyAlignment="1">
      <alignment horizontal="center" vertical="center" wrapText="1"/>
    </xf>
  </cellXfs>
  <cellStyles count="49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 2" xfId="44" xr:uid="{00000000-0005-0000-0000-000026000000}"/>
    <cellStyle name="Normal 2 3" xfId="46" xr:uid="{00000000-0005-0000-0000-000027000000}"/>
    <cellStyle name="Normal 2 3 3" xfId="45" xr:uid="{00000000-0005-0000-0000-000028000000}"/>
    <cellStyle name="Normal 3" xfId="47" xr:uid="{00000000-0005-0000-0000-000029000000}"/>
    <cellStyle name="Normal 5 4" xfId="48" xr:uid="{00000000-0005-0000-0000-00002A000000}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8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0.0%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8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0.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0.0%"/>
      <fill>
        <patternFill>
          <fgColor indexed="6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Safety of Pople who Bike in Cities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Draft!$A$2</c:f>
              <c:strCache>
                <c:ptCount val="1"/>
                <c:pt idx="0">
                  <c:v>New York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Draft!$C$1:$D$1</c:f>
              <c:strCache>
                <c:ptCount val="2"/>
                <c:pt idx="0">
                  <c:v>Total 2007-2011</c:v>
                </c:pt>
                <c:pt idx="1">
                  <c:v>Total 2012-2016</c:v>
                </c:pt>
              </c:strCache>
            </c:strRef>
          </c:cat>
          <c:val>
            <c:numRef>
              <c:f>Draft!$C$2:$D$2</c:f>
              <c:numCache>
                <c:formatCode>General</c:formatCode>
                <c:ptCount val="2"/>
                <c:pt idx="0">
                  <c:v>99</c:v>
                </c:pt>
                <c:pt idx="1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10-4F3A-B843-28DE45305E20}"/>
            </c:ext>
          </c:extLst>
        </c:ser>
        <c:ser>
          <c:idx val="1"/>
          <c:order val="1"/>
          <c:tx>
            <c:strRef>
              <c:f>Draft!$A$3</c:f>
              <c:strCache>
                <c:ptCount val="1"/>
                <c:pt idx="0">
                  <c:v>Los Angeles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Draft!$C$1:$D$1</c:f>
              <c:strCache>
                <c:ptCount val="2"/>
                <c:pt idx="0">
                  <c:v>Total 2007-2011</c:v>
                </c:pt>
                <c:pt idx="1">
                  <c:v>Total 2012-2016</c:v>
                </c:pt>
              </c:strCache>
            </c:strRef>
          </c:cat>
          <c:val>
            <c:numRef>
              <c:f>Draft!$C$3:$D$3</c:f>
              <c:numCache>
                <c:formatCode>General</c:formatCode>
                <c:ptCount val="2"/>
                <c:pt idx="0">
                  <c:v>36</c:v>
                </c:pt>
                <c:pt idx="1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10-4F3A-B843-28DE45305E20}"/>
            </c:ext>
          </c:extLst>
        </c:ser>
        <c:ser>
          <c:idx val="2"/>
          <c:order val="2"/>
          <c:tx>
            <c:strRef>
              <c:f>Draft!$A$5</c:f>
              <c:strCache>
                <c:ptCount val="1"/>
                <c:pt idx="0">
                  <c:v>Chicago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Draft!$C$1:$D$1</c:f>
              <c:strCache>
                <c:ptCount val="2"/>
                <c:pt idx="0">
                  <c:v>Total 2007-2011</c:v>
                </c:pt>
                <c:pt idx="1">
                  <c:v>Total 2012-2016</c:v>
                </c:pt>
              </c:strCache>
            </c:strRef>
          </c:cat>
          <c:val>
            <c:numRef>
              <c:f>Draft!$C$4:$D$4</c:f>
              <c:numCache>
                <c:formatCode>General</c:formatCode>
                <c:ptCount val="2"/>
                <c:pt idx="0">
                  <c:v>38</c:v>
                </c:pt>
                <c:pt idx="1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10-4F3A-B843-28DE45305E20}"/>
            </c:ext>
          </c:extLst>
        </c:ser>
        <c:ser>
          <c:idx val="3"/>
          <c:order val="3"/>
          <c:tx>
            <c:strRef>
              <c:f>Draft!$A$5</c:f>
              <c:strCache>
                <c:ptCount val="1"/>
                <c:pt idx="0">
                  <c:v>Chicago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Draft!$C$1:$D$1</c:f>
              <c:strCache>
                <c:ptCount val="2"/>
                <c:pt idx="0">
                  <c:v>Total 2007-2011</c:v>
                </c:pt>
                <c:pt idx="1">
                  <c:v>Total 2012-2016</c:v>
                </c:pt>
              </c:strCache>
            </c:strRef>
          </c:cat>
          <c:val>
            <c:numRef>
              <c:f>Draft!$C$5:$D$5</c:f>
              <c:numCache>
                <c:formatCode>General</c:formatCode>
                <c:ptCount val="2"/>
                <c:pt idx="0">
                  <c:v>26</c:v>
                </c:pt>
                <c:pt idx="1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10-4F3A-B843-28DE45305E20}"/>
            </c:ext>
          </c:extLst>
        </c:ser>
        <c:ser>
          <c:idx val="4"/>
          <c:order val="4"/>
          <c:tx>
            <c:strRef>
              <c:f>Draft!$A$6</c:f>
              <c:strCache>
                <c:ptCount val="1"/>
                <c:pt idx="0">
                  <c:v>Jacksonville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Draft!$C$1:$D$1</c:f>
              <c:strCache>
                <c:ptCount val="2"/>
                <c:pt idx="0">
                  <c:v>Total 2007-2011</c:v>
                </c:pt>
                <c:pt idx="1">
                  <c:v>Total 2012-2016</c:v>
                </c:pt>
              </c:strCache>
            </c:strRef>
          </c:cat>
          <c:val>
            <c:numRef>
              <c:f>Draft!$C$6:$D$6</c:f>
              <c:numCache>
                <c:formatCode>General</c:formatCode>
                <c:ptCount val="2"/>
                <c:pt idx="0">
                  <c:v>24</c:v>
                </c:pt>
                <c:pt idx="1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810-4F3A-B843-28DE45305E20}"/>
            </c:ext>
          </c:extLst>
        </c:ser>
        <c:ser>
          <c:idx val="5"/>
          <c:order val="5"/>
          <c:tx>
            <c:strRef>
              <c:f>Draft!$A$7</c:f>
              <c:strCache>
                <c:ptCount val="1"/>
                <c:pt idx="0">
                  <c:v>Houston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Draft!$C$1:$D$1</c:f>
              <c:strCache>
                <c:ptCount val="2"/>
                <c:pt idx="0">
                  <c:v>Total 2007-2011</c:v>
                </c:pt>
                <c:pt idx="1">
                  <c:v>Total 2012-2016</c:v>
                </c:pt>
              </c:strCache>
            </c:strRef>
          </c:cat>
          <c:val>
            <c:numRef>
              <c:f>Draft!$C$7:$D$7</c:f>
              <c:numCache>
                <c:formatCode>General</c:formatCode>
                <c:ptCount val="2"/>
                <c:pt idx="0">
                  <c:v>22</c:v>
                </c:pt>
                <c:pt idx="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810-4F3A-B843-28DE45305E20}"/>
            </c:ext>
          </c:extLst>
        </c:ser>
        <c:ser>
          <c:idx val="6"/>
          <c:order val="6"/>
          <c:tx>
            <c:strRef>
              <c:f>Draft!$A$8</c:f>
              <c:strCache>
                <c:ptCount val="1"/>
                <c:pt idx="0">
                  <c:v>Sacramento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Draft!$C$1:$D$1</c:f>
              <c:strCache>
                <c:ptCount val="2"/>
                <c:pt idx="0">
                  <c:v>Total 2007-2011</c:v>
                </c:pt>
                <c:pt idx="1">
                  <c:v>Total 2012-2016</c:v>
                </c:pt>
              </c:strCache>
            </c:strRef>
          </c:cat>
          <c:val>
            <c:numRef>
              <c:f>Draft!$C$8:$D$8</c:f>
              <c:numCache>
                <c:formatCode>General</c:formatCode>
                <c:ptCount val="2"/>
                <c:pt idx="0">
                  <c:v>9</c:v>
                </c:pt>
                <c:pt idx="1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810-4F3A-B843-28DE45305E20}"/>
            </c:ext>
          </c:extLst>
        </c:ser>
        <c:ser>
          <c:idx val="7"/>
          <c:order val="7"/>
          <c:tx>
            <c:strRef>
              <c:f>Draft!$A$9</c:f>
              <c:strCache>
                <c:ptCount val="1"/>
                <c:pt idx="0">
                  <c:v>San Antonio 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Draft!$C$1:$D$1</c:f>
              <c:strCache>
                <c:ptCount val="2"/>
                <c:pt idx="0">
                  <c:v>Total 2007-2011</c:v>
                </c:pt>
                <c:pt idx="1">
                  <c:v>Total 2012-2016</c:v>
                </c:pt>
              </c:strCache>
            </c:strRef>
          </c:cat>
          <c:val>
            <c:numRef>
              <c:f>Draft!$C$9:$D$9</c:f>
              <c:numCache>
                <c:formatCode>General</c:formatCode>
                <c:ptCount val="2"/>
                <c:pt idx="0">
                  <c:v>7</c:v>
                </c:pt>
                <c:pt idx="1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810-4F3A-B843-28DE45305E20}"/>
            </c:ext>
          </c:extLst>
        </c:ser>
        <c:ser>
          <c:idx val="8"/>
          <c:order val="8"/>
          <c:tx>
            <c:strRef>
              <c:f>Draft!$A$10</c:f>
              <c:strCache>
                <c:ptCount val="1"/>
                <c:pt idx="0">
                  <c:v>Philadelphia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Draft!$C$1:$D$1</c:f>
              <c:strCache>
                <c:ptCount val="2"/>
                <c:pt idx="0">
                  <c:v>Total 2007-2011</c:v>
                </c:pt>
                <c:pt idx="1">
                  <c:v>Total 2012-2016</c:v>
                </c:pt>
              </c:strCache>
            </c:strRef>
          </c:cat>
          <c:val>
            <c:numRef>
              <c:f>Draft!$C$10:$D$10</c:f>
              <c:numCache>
                <c:formatCode>General</c:formatCode>
                <c:ptCount val="2"/>
                <c:pt idx="0">
                  <c:v>16</c:v>
                </c:pt>
                <c:pt idx="1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810-4F3A-B843-28DE45305E20}"/>
            </c:ext>
          </c:extLst>
        </c:ser>
        <c:ser>
          <c:idx val="9"/>
          <c:order val="9"/>
          <c:tx>
            <c:strRef>
              <c:f>Draft!$A$11</c:f>
              <c:strCache>
                <c:ptCount val="1"/>
                <c:pt idx="0">
                  <c:v>Tucson 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Draft!$C$1:$D$1</c:f>
              <c:strCache>
                <c:ptCount val="2"/>
                <c:pt idx="0">
                  <c:v>Total 2007-2011</c:v>
                </c:pt>
                <c:pt idx="1">
                  <c:v>Total 2012-2016</c:v>
                </c:pt>
              </c:strCache>
            </c:strRef>
          </c:cat>
          <c:val>
            <c:numRef>
              <c:f>Draft!$C$11:$D$11</c:f>
              <c:numCache>
                <c:formatCode>General</c:formatCode>
                <c:ptCount val="2"/>
                <c:pt idx="0">
                  <c:v>13</c:v>
                </c:pt>
                <c:pt idx="1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810-4F3A-B843-28DE45305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67136"/>
        <c:axId val="49971200"/>
      </c:lineChart>
      <c:catAx>
        <c:axId val="48667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71200"/>
        <c:crosses val="autoZero"/>
        <c:auto val="1"/>
        <c:lblAlgn val="ctr"/>
        <c:lblOffset val="100"/>
        <c:noMultiLvlLbl val="0"/>
      </c:catAx>
      <c:valAx>
        <c:axId val="49971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Bicyclist Fatalities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667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Cities</a:t>
            </a:r>
            <a:r>
              <a:rPr lang="en-US" baseline="0"/>
              <a:t> with Most Bicyclist Deaths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'3.6.4'!$A$3</c:f>
              <c:strCache>
                <c:ptCount val="1"/>
                <c:pt idx="0">
                  <c:v>New York, NY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'3.6.4'!$H$2:$Q$2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'3.6.4'!$H$3:$Q$3</c:f>
              <c:numCache>
                <c:formatCode>General</c:formatCode>
                <c:ptCount val="10"/>
                <c:pt idx="0">
                  <c:v>26</c:v>
                </c:pt>
                <c:pt idx="1">
                  <c:v>21</c:v>
                </c:pt>
                <c:pt idx="2">
                  <c:v>12</c:v>
                </c:pt>
                <c:pt idx="3">
                  <c:v>18</c:v>
                </c:pt>
                <c:pt idx="4">
                  <c:v>22</c:v>
                </c:pt>
                <c:pt idx="5">
                  <c:v>17</c:v>
                </c:pt>
                <c:pt idx="6">
                  <c:v>9</c:v>
                </c:pt>
                <c:pt idx="7" formatCode="#,##0">
                  <c:v>20</c:v>
                </c:pt>
                <c:pt idx="8">
                  <c:v>13</c:v>
                </c:pt>
                <c:pt idx="9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6F-427B-BEA3-C908AAC0C083}"/>
            </c:ext>
          </c:extLst>
        </c:ser>
        <c:ser>
          <c:idx val="1"/>
          <c:order val="1"/>
          <c:tx>
            <c:strRef>
              <c:f>'3.6.4'!$A$4</c:f>
              <c:strCache>
                <c:ptCount val="1"/>
                <c:pt idx="0">
                  <c:v>Los Angeles, CA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'3.6.4'!$H$2:$Q$2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'3.6.4'!$H$4:$Q$4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5</c:v>
                </c:pt>
                <c:pt idx="3">
                  <c:v>10</c:v>
                </c:pt>
                <c:pt idx="4">
                  <c:v>7</c:v>
                </c:pt>
                <c:pt idx="5">
                  <c:v>8</c:v>
                </c:pt>
                <c:pt idx="6">
                  <c:v>12</c:v>
                </c:pt>
                <c:pt idx="7">
                  <c:v>7</c:v>
                </c:pt>
                <c:pt idx="8">
                  <c:v>17</c:v>
                </c:pt>
                <c:pt idx="9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6F-427B-BEA3-C908AAC0C083}"/>
            </c:ext>
          </c:extLst>
        </c:ser>
        <c:ser>
          <c:idx val="2"/>
          <c:order val="2"/>
          <c:tx>
            <c:strRef>
              <c:f>'3.6.4'!$A$5</c:f>
              <c:strCache>
                <c:ptCount val="1"/>
                <c:pt idx="0">
                  <c:v>Phoenix, AZ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'3.6.4'!$H$2:$Q$2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'3.6.4'!$H$5:$Q$5</c:f>
              <c:numCache>
                <c:formatCode>General</c:formatCode>
                <c:ptCount val="10"/>
                <c:pt idx="0">
                  <c:v>6</c:v>
                </c:pt>
                <c:pt idx="1">
                  <c:v>5</c:v>
                </c:pt>
                <c:pt idx="2">
                  <c:v>9</c:v>
                </c:pt>
                <c:pt idx="3">
                  <c:v>8</c:v>
                </c:pt>
                <c:pt idx="4">
                  <c:v>10</c:v>
                </c:pt>
                <c:pt idx="5">
                  <c:v>6</c:v>
                </c:pt>
                <c:pt idx="6">
                  <c:v>10</c:v>
                </c:pt>
                <c:pt idx="7">
                  <c:v>10</c:v>
                </c:pt>
                <c:pt idx="8">
                  <c:v>8</c:v>
                </c:pt>
                <c:pt idx="9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6F-427B-BEA3-C908AAC0C083}"/>
            </c:ext>
          </c:extLst>
        </c:ser>
        <c:ser>
          <c:idx val="3"/>
          <c:order val="3"/>
          <c:tx>
            <c:strRef>
              <c:f>'3.6.4'!$A$6</c:f>
              <c:strCache>
                <c:ptCount val="1"/>
                <c:pt idx="0">
                  <c:v>Chicago, IL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'3.6.4'!$H$2:$Q$2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'3.6.4'!$H$6:$Q$6</c:f>
              <c:numCache>
                <c:formatCode>General</c:formatCode>
                <c:ptCount val="10"/>
                <c:pt idx="0">
                  <c:v>3</c:v>
                </c:pt>
                <c:pt idx="1">
                  <c:v>5</c:v>
                </c:pt>
                <c:pt idx="2">
                  <c:v>6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4</c:v>
                </c:pt>
                <c:pt idx="7">
                  <c:v>6</c:v>
                </c:pt>
                <c:pt idx="8">
                  <c:v>7</c:v>
                </c:pt>
                <c:pt idx="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96F-427B-BEA3-C908AAC0C083}"/>
            </c:ext>
          </c:extLst>
        </c:ser>
        <c:ser>
          <c:idx val="4"/>
          <c:order val="4"/>
          <c:tx>
            <c:strRef>
              <c:f>'3.6.4'!$A$7</c:f>
              <c:strCache>
                <c:ptCount val="1"/>
                <c:pt idx="0">
                  <c:v>Jacksonville, FL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'3.6.4'!$H$2:$Q$2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'3.6.4'!$H$7:$Q$7</c:f>
              <c:numCache>
                <c:formatCode>General</c:formatCode>
                <c:ptCount val="10"/>
                <c:pt idx="0">
                  <c:v>6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  <c:pt idx="4">
                  <c:v>4</c:v>
                </c:pt>
                <c:pt idx="5">
                  <c:v>9</c:v>
                </c:pt>
                <c:pt idx="6">
                  <c:v>7</c:v>
                </c:pt>
                <c:pt idx="7">
                  <c:v>1</c:v>
                </c:pt>
                <c:pt idx="8">
                  <c:v>3</c:v>
                </c:pt>
                <c:pt idx="9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96F-427B-BEA3-C908AAC0C083}"/>
            </c:ext>
          </c:extLst>
        </c:ser>
        <c:ser>
          <c:idx val="5"/>
          <c:order val="5"/>
          <c:tx>
            <c:strRef>
              <c:f>'3.6.4'!$A$8</c:f>
              <c:strCache>
                <c:ptCount val="1"/>
                <c:pt idx="0">
                  <c:v>Houston, TX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'3.6.4'!$H$2:$Q$2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'3.6.4'!$H$8:$Q$8</c:f>
              <c:numCache>
                <c:formatCode>General</c:formatCode>
                <c:ptCount val="10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2</c:v>
                </c:pt>
                <c:pt idx="6">
                  <c:v>6</c:v>
                </c:pt>
                <c:pt idx="7">
                  <c:v>6</c:v>
                </c:pt>
                <c:pt idx="8">
                  <c:v>5</c:v>
                </c:pt>
                <c:pt idx="9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96F-427B-BEA3-C908AAC0C083}"/>
            </c:ext>
          </c:extLst>
        </c:ser>
        <c:ser>
          <c:idx val="6"/>
          <c:order val="6"/>
          <c:tx>
            <c:strRef>
              <c:f>'3.6.4'!$A$9</c:f>
              <c:strCache>
                <c:ptCount val="1"/>
                <c:pt idx="0">
                  <c:v>Sacramento, CA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'3.6.4'!$H$2:$Q$2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'3.6.4'!$H$9:$Q$9</c:f>
              <c:numCache>
                <c:formatCode>General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5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4</c:v>
                </c:pt>
                <c:pt idx="8">
                  <c:v>4</c:v>
                </c:pt>
                <c:pt idx="9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96F-427B-BEA3-C908AAC0C083}"/>
            </c:ext>
          </c:extLst>
        </c:ser>
        <c:ser>
          <c:idx val="7"/>
          <c:order val="7"/>
          <c:tx>
            <c:strRef>
              <c:f>'3.6.4'!$A$10</c:f>
              <c:strCache>
                <c:ptCount val="1"/>
                <c:pt idx="0">
                  <c:v>San Antonio, TX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'3.6.4'!$H$2:$Q$2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'3.6.4'!$H$10:$Q$10</c:f>
              <c:numCache>
                <c:formatCode>General</c:formatCode>
                <c:ptCount val="10"/>
                <c:pt idx="0">
                  <c:v>1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4</c:v>
                </c:pt>
                <c:pt idx="6">
                  <c:v>5</c:v>
                </c:pt>
                <c:pt idx="7">
                  <c:v>1</c:v>
                </c:pt>
                <c:pt idx="8">
                  <c:v>4</c:v>
                </c:pt>
                <c:pt idx="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96F-427B-BEA3-C908AAC0C083}"/>
            </c:ext>
          </c:extLst>
        </c:ser>
        <c:ser>
          <c:idx val="8"/>
          <c:order val="8"/>
          <c:tx>
            <c:strRef>
              <c:f>'3.6.4'!$A$11</c:f>
              <c:strCache>
                <c:ptCount val="1"/>
                <c:pt idx="0">
                  <c:v>Philadelphia, PA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'3.6.4'!$H$2:$Q$2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'3.6.4'!$H$11:$Q$11</c:f>
              <c:numCache>
                <c:formatCode>General</c:formatCode>
                <c:ptCount val="10"/>
                <c:pt idx="0">
                  <c:v>5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5</c:v>
                </c:pt>
                <c:pt idx="6">
                  <c:v>0</c:v>
                </c:pt>
                <c:pt idx="7">
                  <c:v>3</c:v>
                </c:pt>
                <c:pt idx="8">
                  <c:v>7</c:v>
                </c:pt>
                <c:pt idx="9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96F-427B-BEA3-C908AAC0C083}"/>
            </c:ext>
          </c:extLst>
        </c:ser>
        <c:ser>
          <c:idx val="9"/>
          <c:order val="9"/>
          <c:tx>
            <c:strRef>
              <c:f>'3.6.4'!$A$12</c:f>
              <c:strCache>
                <c:ptCount val="1"/>
                <c:pt idx="0">
                  <c:v>Tucson, AZ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'3.6.4'!$H$2:$Q$2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'3.6.4'!$H$12:$Q$12</c:f>
              <c:numCache>
                <c:formatCode>General</c:formatCode>
                <c:ptCount val="10"/>
                <c:pt idx="0">
                  <c:v>2</c:v>
                </c:pt>
                <c:pt idx="1">
                  <c:v>6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4</c:v>
                </c:pt>
                <c:pt idx="7">
                  <c:v>6</c:v>
                </c:pt>
                <c:pt idx="8">
                  <c:v>4</c:v>
                </c:pt>
                <c:pt idx="9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96F-427B-BEA3-C908AAC0C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0886208"/>
        <c:axId val="1280886624"/>
      </c:lineChart>
      <c:catAx>
        <c:axId val="128088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0886624"/>
        <c:crosses val="autoZero"/>
        <c:auto val="1"/>
        <c:lblAlgn val="ctr"/>
        <c:lblOffset val="100"/>
        <c:noMultiLvlLbl val="0"/>
      </c:catAx>
      <c:valAx>
        <c:axId val="1280886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Bicyclist Fatalities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0886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142874</xdr:colOff>
      <xdr:row>1</xdr:row>
      <xdr:rowOff>9524</xdr:rowOff>
    </xdr:from>
    <xdr:to>
      <xdr:col>24</xdr:col>
      <xdr:colOff>404812</xdr:colOff>
      <xdr:row>38</xdr:row>
      <xdr:rowOff>119062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376464</xdr:colOff>
      <xdr:row>16</xdr:row>
      <xdr:rowOff>99785</xdr:rowOff>
    </xdr:from>
    <xdr:to>
      <xdr:col>17</xdr:col>
      <xdr:colOff>27216</xdr:colOff>
      <xdr:row>32</xdr:row>
      <xdr:rowOff>1362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" displayName="Table13" ref="A2:Q12" totalsRowShown="0" headerRowDxfId="23" dataDxfId="21" headerRowBorderDxfId="22" tableBorderDxfId="20" totalsRowBorderDxfId="19" headerRowCellStyle="Percent" dataCellStyle="Percent">
  <autoFilter ref="A2:Q12" xr:uid="{00000000-0009-0000-0100-000002000000}"/>
  <sortState xmlns:xlrd2="http://schemas.microsoft.com/office/spreadsheetml/2017/richdata2" ref="A3:J71">
    <sortCondition descending="1" ref="B2:B71"/>
  </sortState>
  <tableColumns count="17">
    <tableColumn id="1" xr3:uid="{00000000-0010-0000-0000-000001000000}" name="Cities with Most Bicyclist Deaths" dataDxfId="18"/>
    <tableColumn id="3" xr3:uid="{00000000-0010-0000-0000-000003000000}" name=" Total 2012-2016" dataDxfId="17"/>
    <tableColumn id="4" xr3:uid="{00000000-0010-0000-0000-000004000000}" name="Percentage Change 2007-2012 to 2012-2016" dataDxfId="16"/>
    <tableColumn id="9" xr3:uid="{00000000-0010-0000-0000-000009000000}" name="Average 2012-2016" dataDxfId="15"/>
    <tableColumn id="10" xr3:uid="{00000000-0010-0000-0000-00000A000000}" name="Percentage Change 2007-2012 to 2012-20162" dataDxfId="14" dataCellStyle="Percent"/>
    <tableColumn id="2" xr3:uid="{00000000-0010-0000-0000-000002000000}" name="2005" dataDxfId="13" dataCellStyle="Percent"/>
    <tableColumn id="5" xr3:uid="{00000000-0010-0000-0000-000005000000}" name="2006" dataDxfId="12" dataCellStyle="Percent"/>
    <tableColumn id="6" xr3:uid="{00000000-0010-0000-0000-000006000000}" name="2007" dataDxfId="11" dataCellStyle="Percent"/>
    <tableColumn id="7" xr3:uid="{00000000-0010-0000-0000-000007000000}" name="2008" dataDxfId="10" dataCellStyle="Percent"/>
    <tableColumn id="8" xr3:uid="{00000000-0010-0000-0000-000008000000}" name="2009" dataDxfId="9" dataCellStyle="Percent"/>
    <tableColumn id="11" xr3:uid="{00000000-0010-0000-0000-00000B000000}" name="2010" dataDxfId="8" dataCellStyle="Percent"/>
    <tableColumn id="12" xr3:uid="{00000000-0010-0000-0000-00000C000000}" name="2011" dataDxfId="7" dataCellStyle="Percent"/>
    <tableColumn id="13" xr3:uid="{00000000-0010-0000-0000-00000D000000}" name="2012" dataDxfId="6" dataCellStyle="Percent"/>
    <tableColumn id="14" xr3:uid="{00000000-0010-0000-0000-00000E000000}" name="2013" dataDxfId="5" dataCellStyle="Percent"/>
    <tableColumn id="15" xr3:uid="{00000000-0010-0000-0000-00000F000000}" name="2014" dataDxfId="4" dataCellStyle="Percent"/>
    <tableColumn id="16" xr3:uid="{00000000-0010-0000-0000-000010000000}" name="2015" dataDxfId="3" dataCellStyle="Percent"/>
    <tableColumn id="17" xr3:uid="{00000000-0010-0000-0000-000011000000}" name="2016" dataDxfId="2" dataCellStyle="Perce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7"/>
  <sheetViews>
    <sheetView topLeftCell="A57" zoomScale="70" zoomScaleNormal="70" workbookViewId="0">
      <selection activeCell="A69" sqref="A69:A87"/>
    </sheetView>
  </sheetViews>
  <sheetFormatPr defaultColWidth="8.81640625" defaultRowHeight="14.5" x14ac:dyDescent="0.35"/>
  <cols>
    <col min="1" max="1" width="45.453125" customWidth="1"/>
  </cols>
  <sheetData>
    <row r="1" spans="1:14" ht="29" x14ac:dyDescent="0.35">
      <c r="A1" s="2" t="s">
        <v>0</v>
      </c>
      <c r="B1" s="3"/>
      <c r="C1" s="4" t="s">
        <v>1</v>
      </c>
      <c r="D1" s="4"/>
      <c r="E1" s="4"/>
      <c r="F1" s="4"/>
      <c r="G1" s="4"/>
      <c r="H1" s="4"/>
      <c r="I1" s="4"/>
      <c r="J1" s="4"/>
      <c r="K1" s="4"/>
      <c r="L1" s="5"/>
      <c r="M1" s="5"/>
      <c r="N1" s="5"/>
    </row>
    <row r="2" spans="1:14" ht="77.5" x14ac:dyDescent="0.35">
      <c r="A2" s="7" t="s">
        <v>2</v>
      </c>
      <c r="B2" s="8" t="s">
        <v>3</v>
      </c>
      <c r="C2" s="9" t="s">
        <v>4</v>
      </c>
      <c r="D2" s="9" t="s">
        <v>5</v>
      </c>
      <c r="E2" s="9" t="s">
        <v>6</v>
      </c>
      <c r="F2" s="9" t="s">
        <v>7</v>
      </c>
      <c r="G2" s="9" t="s">
        <v>8</v>
      </c>
      <c r="H2" s="9" t="s">
        <v>9</v>
      </c>
      <c r="I2" s="9" t="s">
        <v>10</v>
      </c>
      <c r="J2" s="9" t="s">
        <v>11</v>
      </c>
      <c r="K2" s="9" t="s">
        <v>12</v>
      </c>
      <c r="L2" s="9" t="s">
        <v>13</v>
      </c>
      <c r="M2" s="9" t="s">
        <v>14</v>
      </c>
      <c r="N2" s="9" t="s">
        <v>15</v>
      </c>
    </row>
    <row r="3" spans="1:14" x14ac:dyDescent="0.35">
      <c r="A3" s="6" t="s">
        <v>16</v>
      </c>
      <c r="B3" s="1"/>
      <c r="C3" s="1" t="s">
        <v>17</v>
      </c>
      <c r="D3" s="1" t="s">
        <v>17</v>
      </c>
      <c r="E3" s="1" t="s">
        <v>17</v>
      </c>
      <c r="F3" s="1" t="s">
        <v>17</v>
      </c>
      <c r="G3" s="1" t="s">
        <v>17</v>
      </c>
      <c r="H3" s="1" t="s">
        <v>17</v>
      </c>
      <c r="I3" s="1" t="s">
        <v>17</v>
      </c>
      <c r="J3" s="1" t="s">
        <v>17</v>
      </c>
      <c r="K3" s="1" t="s">
        <v>17</v>
      </c>
      <c r="L3" s="1" t="s">
        <v>17</v>
      </c>
      <c r="M3" s="1" t="s">
        <v>17</v>
      </c>
      <c r="N3" s="1" t="s">
        <v>17</v>
      </c>
    </row>
    <row r="4" spans="1:14" x14ac:dyDescent="0.35">
      <c r="A4" s="6" t="s">
        <v>18</v>
      </c>
      <c r="B4" s="1"/>
      <c r="C4" s="1" t="s">
        <v>19</v>
      </c>
      <c r="D4" s="1" t="s">
        <v>19</v>
      </c>
      <c r="E4" s="1" t="s">
        <v>20</v>
      </c>
      <c r="F4" s="1" t="s">
        <v>20</v>
      </c>
      <c r="G4" s="1" t="s">
        <v>20</v>
      </c>
      <c r="H4" s="1" t="s">
        <v>20</v>
      </c>
      <c r="I4" s="1" t="s">
        <v>20</v>
      </c>
      <c r="J4" s="1" t="s">
        <v>20</v>
      </c>
      <c r="K4" s="1" t="s">
        <v>20</v>
      </c>
      <c r="L4" s="1" t="s">
        <v>21</v>
      </c>
      <c r="M4" s="1" t="s">
        <v>21</v>
      </c>
      <c r="N4" s="1" t="s">
        <v>21</v>
      </c>
    </row>
    <row r="5" spans="1:14" x14ac:dyDescent="0.35">
      <c r="A5" s="6" t="s">
        <v>18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7" spans="1:14" x14ac:dyDescent="0.35">
      <c r="A7" s="10" t="s">
        <v>22</v>
      </c>
      <c r="B7" s="10" t="s">
        <v>23</v>
      </c>
      <c r="C7" s="11">
        <v>123</v>
      </c>
      <c r="D7" s="11">
        <v>108</v>
      </c>
      <c r="E7" s="11">
        <v>116</v>
      </c>
      <c r="F7" s="11">
        <v>113</v>
      </c>
      <c r="G7" s="11">
        <v>97</v>
      </c>
      <c r="H7" s="11">
        <v>118</v>
      </c>
      <c r="I7" s="11">
        <v>108</v>
      </c>
      <c r="J7" s="11">
        <v>118</v>
      </c>
      <c r="K7" s="11">
        <v>115</v>
      </c>
      <c r="L7" s="11">
        <v>111</v>
      </c>
      <c r="M7" s="11">
        <v>138</v>
      </c>
      <c r="N7" s="11">
        <v>145</v>
      </c>
    </row>
    <row r="8" spans="1:14" x14ac:dyDescent="0.35">
      <c r="A8" s="10" t="s">
        <v>24</v>
      </c>
      <c r="B8" s="10" t="s">
        <v>23</v>
      </c>
      <c r="C8" s="12">
        <v>2.46</v>
      </c>
      <c r="D8" s="12">
        <v>2.16</v>
      </c>
      <c r="E8" s="12">
        <v>2.3199999999999998</v>
      </c>
      <c r="F8" s="12">
        <v>2.2599999999999998</v>
      </c>
      <c r="G8" s="12">
        <v>1.94</v>
      </c>
      <c r="H8" s="12">
        <v>2.36</v>
      </c>
      <c r="I8" s="12">
        <v>2.16</v>
      </c>
      <c r="J8" s="12">
        <v>2.36</v>
      </c>
      <c r="K8" s="12">
        <v>2.2999999999999998</v>
      </c>
      <c r="L8" s="12">
        <v>2.2200000000000002</v>
      </c>
      <c r="M8" s="12">
        <v>2.76</v>
      </c>
      <c r="N8" s="12">
        <v>2.9</v>
      </c>
    </row>
    <row r="9" spans="1:14" x14ac:dyDescent="0.35">
      <c r="A9" s="10" t="s">
        <v>25</v>
      </c>
      <c r="B9" s="10" t="s">
        <v>23</v>
      </c>
      <c r="C9" s="11">
        <v>1</v>
      </c>
      <c r="D9" s="11">
        <v>1</v>
      </c>
      <c r="E9" s="11">
        <v>1</v>
      </c>
      <c r="F9" s="11">
        <v>1.5</v>
      </c>
      <c r="G9" s="11">
        <v>1</v>
      </c>
      <c r="H9" s="11">
        <v>2</v>
      </c>
      <c r="I9" s="11">
        <v>1</v>
      </c>
      <c r="J9" s="11">
        <v>2</v>
      </c>
      <c r="K9" s="11">
        <v>1</v>
      </c>
      <c r="L9" s="11">
        <v>1</v>
      </c>
      <c r="M9" s="11">
        <v>2</v>
      </c>
      <c r="N9" s="11">
        <v>1</v>
      </c>
    </row>
    <row r="10" spans="1:14" x14ac:dyDescent="0.35">
      <c r="A10" s="10" t="s">
        <v>26</v>
      </c>
      <c r="B10" s="10" t="s">
        <v>23</v>
      </c>
      <c r="C10" s="11">
        <v>22</v>
      </c>
      <c r="D10" s="11">
        <v>17</v>
      </c>
      <c r="E10" s="11">
        <v>26</v>
      </c>
      <c r="F10" s="11">
        <v>21</v>
      </c>
      <c r="G10" s="11">
        <v>12</v>
      </c>
      <c r="H10" s="11">
        <v>18</v>
      </c>
      <c r="I10" s="11">
        <v>22</v>
      </c>
      <c r="J10" s="11">
        <v>17</v>
      </c>
      <c r="K10" s="11">
        <v>12</v>
      </c>
      <c r="L10" s="11">
        <v>20</v>
      </c>
      <c r="M10" s="11">
        <v>17</v>
      </c>
      <c r="N10" s="11">
        <v>20</v>
      </c>
    </row>
    <row r="11" spans="1:14" x14ac:dyDescent="0.35">
      <c r="A11" s="10" t="s">
        <v>27</v>
      </c>
      <c r="B11" s="10" t="s">
        <v>23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</row>
    <row r="12" spans="1:14" x14ac:dyDescent="0.35">
      <c r="A12" s="13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x14ac:dyDescent="0.35">
      <c r="A13" s="15" t="s">
        <v>28</v>
      </c>
      <c r="B13" s="15" t="s">
        <v>29</v>
      </c>
      <c r="C13" s="16">
        <v>11</v>
      </c>
      <c r="D13" s="16">
        <v>10</v>
      </c>
      <c r="E13" s="16">
        <v>10</v>
      </c>
      <c r="F13" s="16">
        <v>8</v>
      </c>
      <c r="G13" s="16">
        <v>14</v>
      </c>
      <c r="H13" s="16">
        <v>12</v>
      </c>
      <c r="I13" s="16">
        <v>11</v>
      </c>
      <c r="J13" s="16">
        <v>11</v>
      </c>
      <c r="K13" s="16">
        <v>9</v>
      </c>
      <c r="L13" s="16">
        <v>12</v>
      </c>
      <c r="M13" s="16">
        <v>22</v>
      </c>
      <c r="N13" s="16">
        <v>14</v>
      </c>
    </row>
    <row r="14" spans="1:14" x14ac:dyDescent="0.35">
      <c r="A14" s="15" t="s">
        <v>30</v>
      </c>
      <c r="B14" s="15" t="s">
        <v>29</v>
      </c>
      <c r="C14" s="17">
        <v>0.57894736842105265</v>
      </c>
      <c r="D14" s="17">
        <v>0.52631578947368418</v>
      </c>
      <c r="E14" s="17">
        <v>0.66666666666666663</v>
      </c>
      <c r="F14" s="17">
        <v>0.53333333333333333</v>
      </c>
      <c r="G14" s="17">
        <v>0.93333333333333335</v>
      </c>
      <c r="H14" s="17">
        <v>0.8</v>
      </c>
      <c r="I14" s="17">
        <v>0.57894736842105265</v>
      </c>
      <c r="J14" s="17">
        <v>0.57894736842105265</v>
      </c>
      <c r="K14" s="17">
        <v>0.47368421052631576</v>
      </c>
      <c r="L14" s="17">
        <v>0.63157894736842102</v>
      </c>
      <c r="M14" s="17">
        <v>1.1578947368421053</v>
      </c>
      <c r="N14" s="17">
        <v>0.73684210526315785</v>
      </c>
    </row>
    <row r="15" spans="1:14" x14ac:dyDescent="0.35">
      <c r="A15" s="15" t="s">
        <v>31</v>
      </c>
      <c r="B15" s="15" t="s">
        <v>29</v>
      </c>
      <c r="C15" s="16">
        <v>0</v>
      </c>
      <c r="D15" s="16">
        <v>0</v>
      </c>
      <c r="E15" s="16">
        <v>0</v>
      </c>
      <c r="F15" s="16">
        <v>0</v>
      </c>
      <c r="G15" s="16">
        <v>1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1</v>
      </c>
      <c r="N15" s="16">
        <v>0</v>
      </c>
    </row>
    <row r="16" spans="1:14" x14ac:dyDescent="0.35">
      <c r="A16" s="15" t="s">
        <v>32</v>
      </c>
      <c r="B16" s="15" t="s">
        <v>29</v>
      </c>
      <c r="C16" s="16">
        <v>2</v>
      </c>
      <c r="D16" s="16">
        <v>2</v>
      </c>
      <c r="E16" s="16">
        <v>4</v>
      </c>
      <c r="F16" s="16">
        <v>2</v>
      </c>
      <c r="G16" s="16">
        <v>2</v>
      </c>
      <c r="H16" s="16">
        <v>3</v>
      </c>
      <c r="I16" s="16">
        <v>2</v>
      </c>
      <c r="J16" s="16">
        <v>5</v>
      </c>
      <c r="K16" s="16">
        <v>2</v>
      </c>
      <c r="L16" s="16">
        <v>3</v>
      </c>
      <c r="M16" s="16">
        <v>6</v>
      </c>
      <c r="N16" s="16">
        <v>5</v>
      </c>
    </row>
    <row r="17" spans="1:15" x14ac:dyDescent="0.35">
      <c r="A17" s="15" t="s">
        <v>33</v>
      </c>
      <c r="B17" s="15" t="s">
        <v>29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</row>
    <row r="19" spans="1:15" x14ac:dyDescent="0.35">
      <c r="A19" s="18" t="s">
        <v>34</v>
      </c>
      <c r="B19" s="19" t="s">
        <v>23</v>
      </c>
      <c r="C19" s="20">
        <v>2</v>
      </c>
      <c r="D19" s="20">
        <v>5</v>
      </c>
      <c r="E19" s="21">
        <v>3</v>
      </c>
      <c r="F19" s="21">
        <v>2</v>
      </c>
      <c r="G19" s="21">
        <v>1</v>
      </c>
      <c r="H19" s="21">
        <v>3</v>
      </c>
      <c r="I19" s="21">
        <v>2</v>
      </c>
      <c r="J19" s="22">
        <v>3</v>
      </c>
      <c r="K19" s="22">
        <v>1</v>
      </c>
      <c r="L19" s="31">
        <v>1</v>
      </c>
      <c r="M19" s="31">
        <v>5</v>
      </c>
      <c r="N19" s="31">
        <v>1</v>
      </c>
      <c r="O19">
        <f>MAX(C19:N19)</f>
        <v>5</v>
      </c>
    </row>
    <row r="20" spans="1:15" x14ac:dyDescent="0.35">
      <c r="A20" s="24" t="s">
        <v>35</v>
      </c>
      <c r="B20" s="19" t="s">
        <v>23</v>
      </c>
      <c r="C20" s="20">
        <v>1</v>
      </c>
      <c r="D20" s="20">
        <v>0</v>
      </c>
      <c r="E20" s="21">
        <v>2</v>
      </c>
      <c r="F20" s="21">
        <v>1</v>
      </c>
      <c r="G20" s="21">
        <v>0</v>
      </c>
      <c r="H20" s="21">
        <v>0</v>
      </c>
      <c r="I20" s="21">
        <v>0</v>
      </c>
      <c r="J20" s="22">
        <v>0</v>
      </c>
      <c r="K20" s="22">
        <v>1</v>
      </c>
      <c r="L20" s="31">
        <v>1</v>
      </c>
      <c r="M20" s="31">
        <v>1</v>
      </c>
      <c r="N20" s="31">
        <v>1</v>
      </c>
      <c r="O20" s="48">
        <f t="shared" ref="O20:O83" si="0">MAX(C20:N20)</f>
        <v>2</v>
      </c>
    </row>
    <row r="21" spans="1:15" x14ac:dyDescent="0.35">
      <c r="A21" s="18" t="s">
        <v>36</v>
      </c>
      <c r="B21" s="19" t="s">
        <v>23</v>
      </c>
      <c r="C21" s="20">
        <v>1</v>
      </c>
      <c r="D21" s="20">
        <v>3</v>
      </c>
      <c r="E21" s="21">
        <v>1</v>
      </c>
      <c r="F21" s="21">
        <v>1</v>
      </c>
      <c r="G21" s="21">
        <v>0</v>
      </c>
      <c r="H21" s="21">
        <v>1</v>
      </c>
      <c r="I21" s="21">
        <v>0</v>
      </c>
      <c r="J21" s="22">
        <v>1</v>
      </c>
      <c r="K21" s="22">
        <v>0</v>
      </c>
      <c r="L21" s="31">
        <v>1</v>
      </c>
      <c r="M21" s="30">
        <v>0</v>
      </c>
      <c r="N21" s="31">
        <v>1</v>
      </c>
      <c r="O21" s="48">
        <f t="shared" si="0"/>
        <v>3</v>
      </c>
    </row>
    <row r="22" spans="1:15" x14ac:dyDescent="0.35">
      <c r="A22" s="24" t="s">
        <v>37</v>
      </c>
      <c r="B22" s="19" t="s">
        <v>23</v>
      </c>
      <c r="C22" s="20">
        <v>1</v>
      </c>
      <c r="D22" s="20">
        <v>1</v>
      </c>
      <c r="E22" s="21">
        <v>1</v>
      </c>
      <c r="F22" s="21">
        <v>1</v>
      </c>
      <c r="G22" s="21">
        <v>1</v>
      </c>
      <c r="H22" s="21">
        <v>2</v>
      </c>
      <c r="I22" s="21">
        <v>1</v>
      </c>
      <c r="J22" s="22">
        <v>3</v>
      </c>
      <c r="K22" s="22">
        <v>1</v>
      </c>
      <c r="L22" s="30">
        <v>0</v>
      </c>
      <c r="M22" s="31">
        <v>2</v>
      </c>
      <c r="N22" s="31">
        <v>2</v>
      </c>
      <c r="O22" s="48">
        <f t="shared" si="0"/>
        <v>3</v>
      </c>
    </row>
    <row r="23" spans="1:15" x14ac:dyDescent="0.35">
      <c r="A23" s="18" t="s">
        <v>38</v>
      </c>
      <c r="B23" s="19" t="s">
        <v>23</v>
      </c>
      <c r="C23" s="20">
        <v>1</v>
      </c>
      <c r="D23" s="20">
        <v>1</v>
      </c>
      <c r="E23" s="21">
        <v>0</v>
      </c>
      <c r="F23" s="21">
        <v>1</v>
      </c>
      <c r="G23" s="21">
        <v>2</v>
      </c>
      <c r="H23" s="21">
        <v>1</v>
      </c>
      <c r="I23" s="21">
        <v>0</v>
      </c>
      <c r="J23" s="22">
        <v>2</v>
      </c>
      <c r="K23" s="22">
        <v>0</v>
      </c>
      <c r="L23" s="31">
        <v>1</v>
      </c>
      <c r="M23" s="31">
        <v>1</v>
      </c>
      <c r="N23" s="31">
        <v>1</v>
      </c>
      <c r="O23" s="48">
        <f t="shared" si="0"/>
        <v>2</v>
      </c>
    </row>
    <row r="24" spans="1:15" x14ac:dyDescent="0.35">
      <c r="A24" s="18" t="s">
        <v>39</v>
      </c>
      <c r="B24" s="19" t="s">
        <v>23</v>
      </c>
      <c r="C24" s="20">
        <v>0</v>
      </c>
      <c r="D24" s="20">
        <v>0</v>
      </c>
      <c r="E24" s="21">
        <v>3</v>
      </c>
      <c r="F24" s="21">
        <v>0</v>
      </c>
      <c r="G24" s="21">
        <v>0</v>
      </c>
      <c r="H24" s="21">
        <v>3</v>
      </c>
      <c r="I24" s="21">
        <v>1</v>
      </c>
      <c r="J24" s="22">
        <v>5</v>
      </c>
      <c r="K24" s="22">
        <v>1</v>
      </c>
      <c r="L24" s="31">
        <v>1</v>
      </c>
      <c r="M24" s="31">
        <v>3</v>
      </c>
      <c r="N24" s="30">
        <v>0</v>
      </c>
      <c r="O24" s="48">
        <f t="shared" si="0"/>
        <v>5</v>
      </c>
    </row>
    <row r="25" spans="1:15" x14ac:dyDescent="0.35">
      <c r="A25" s="24" t="s">
        <v>40</v>
      </c>
      <c r="B25" s="19" t="s">
        <v>23</v>
      </c>
      <c r="C25" s="20">
        <v>3</v>
      </c>
      <c r="D25" s="20">
        <v>1</v>
      </c>
      <c r="E25" s="21">
        <v>1</v>
      </c>
      <c r="F25" s="21">
        <v>4</v>
      </c>
      <c r="G25" s="21">
        <v>1</v>
      </c>
      <c r="H25" s="21">
        <v>2</v>
      </c>
      <c r="I25" s="21">
        <v>0</v>
      </c>
      <c r="J25" s="22">
        <v>1</v>
      </c>
      <c r="K25" s="22">
        <v>2</v>
      </c>
      <c r="L25" s="31">
        <v>1</v>
      </c>
      <c r="M25" s="31">
        <v>2</v>
      </c>
      <c r="N25" s="31">
        <v>1</v>
      </c>
      <c r="O25" s="48">
        <f t="shared" si="0"/>
        <v>4</v>
      </c>
    </row>
    <row r="26" spans="1:15" x14ac:dyDescent="0.35">
      <c r="A26" s="24" t="s">
        <v>41</v>
      </c>
      <c r="B26" s="19" t="s">
        <v>23</v>
      </c>
      <c r="C26" s="20">
        <v>7</v>
      </c>
      <c r="D26" s="20">
        <v>7</v>
      </c>
      <c r="E26" s="21">
        <v>3</v>
      </c>
      <c r="F26" s="21">
        <v>5</v>
      </c>
      <c r="G26" s="21">
        <v>6</v>
      </c>
      <c r="H26" s="21">
        <v>5</v>
      </c>
      <c r="I26" s="21">
        <v>7</v>
      </c>
      <c r="J26" s="22">
        <v>8</v>
      </c>
      <c r="K26" s="22">
        <v>4</v>
      </c>
      <c r="L26" s="31">
        <v>6</v>
      </c>
      <c r="M26" s="31">
        <v>7</v>
      </c>
      <c r="N26" s="31">
        <v>5</v>
      </c>
      <c r="O26" s="48">
        <f t="shared" si="0"/>
        <v>8</v>
      </c>
    </row>
    <row r="27" spans="1:15" x14ac:dyDescent="0.35">
      <c r="A27" s="24" t="s">
        <v>42</v>
      </c>
      <c r="B27" s="19" t="s">
        <v>23</v>
      </c>
      <c r="C27" s="20">
        <v>0</v>
      </c>
      <c r="D27" s="20">
        <v>1</v>
      </c>
      <c r="E27" s="21">
        <v>0</v>
      </c>
      <c r="F27" s="21">
        <v>3</v>
      </c>
      <c r="G27" s="21">
        <v>1</v>
      </c>
      <c r="H27" s="21">
        <v>0</v>
      </c>
      <c r="I27" s="21">
        <v>0</v>
      </c>
      <c r="J27" s="22">
        <v>0</v>
      </c>
      <c r="K27" s="22">
        <v>1</v>
      </c>
      <c r="L27" s="30">
        <v>0</v>
      </c>
      <c r="M27" s="30">
        <v>0</v>
      </c>
      <c r="N27" s="30">
        <v>0</v>
      </c>
      <c r="O27" s="48">
        <f t="shared" si="0"/>
        <v>3</v>
      </c>
    </row>
    <row r="28" spans="1:15" x14ac:dyDescent="0.35">
      <c r="A28" s="24" t="s">
        <v>43</v>
      </c>
      <c r="B28" s="19" t="s">
        <v>23</v>
      </c>
      <c r="C28" s="20">
        <v>0</v>
      </c>
      <c r="D28" s="20">
        <v>0</v>
      </c>
      <c r="E28" s="21">
        <v>1</v>
      </c>
      <c r="F28" s="21">
        <v>2</v>
      </c>
      <c r="G28" s="21">
        <v>1</v>
      </c>
      <c r="H28" s="21">
        <v>0</v>
      </c>
      <c r="I28" s="21">
        <v>1</v>
      </c>
      <c r="J28" s="22">
        <v>0</v>
      </c>
      <c r="K28" s="22">
        <v>0</v>
      </c>
      <c r="L28" s="31">
        <v>2</v>
      </c>
      <c r="M28" s="30">
        <v>0</v>
      </c>
      <c r="N28" s="30">
        <v>0</v>
      </c>
      <c r="O28" s="48">
        <f t="shared" si="0"/>
        <v>2</v>
      </c>
    </row>
    <row r="29" spans="1:15" x14ac:dyDescent="0.35">
      <c r="A29" s="24" t="s">
        <v>44</v>
      </c>
      <c r="B29" s="19" t="s">
        <v>23</v>
      </c>
      <c r="C29" s="20">
        <v>0</v>
      </c>
      <c r="D29" s="20">
        <v>1</v>
      </c>
      <c r="E29" s="21">
        <v>2</v>
      </c>
      <c r="F29" s="21">
        <v>3</v>
      </c>
      <c r="G29" s="21">
        <v>1</v>
      </c>
      <c r="H29" s="21">
        <v>2</v>
      </c>
      <c r="I29" s="21">
        <v>2</v>
      </c>
      <c r="J29" s="22">
        <v>3</v>
      </c>
      <c r="K29" s="22">
        <v>2</v>
      </c>
      <c r="L29" s="31">
        <v>3</v>
      </c>
      <c r="M29" s="31">
        <v>4</v>
      </c>
      <c r="N29" s="31">
        <v>1</v>
      </c>
      <c r="O29" s="48">
        <f t="shared" si="0"/>
        <v>4</v>
      </c>
    </row>
    <row r="30" spans="1:15" x14ac:dyDescent="0.35">
      <c r="A30" s="24" t="s">
        <v>45</v>
      </c>
      <c r="B30" s="19" t="s">
        <v>23</v>
      </c>
      <c r="C30" s="20">
        <v>1</v>
      </c>
      <c r="D30" s="20">
        <v>2</v>
      </c>
      <c r="E30" s="21">
        <v>1</v>
      </c>
      <c r="F30" s="21">
        <v>1</v>
      </c>
      <c r="G30" s="21">
        <v>3</v>
      </c>
      <c r="H30" s="21">
        <v>1</v>
      </c>
      <c r="I30" s="21">
        <v>1</v>
      </c>
      <c r="J30" s="22">
        <v>1</v>
      </c>
      <c r="K30" s="22">
        <v>3</v>
      </c>
      <c r="L30" s="31">
        <v>1</v>
      </c>
      <c r="M30" s="31">
        <v>1</v>
      </c>
      <c r="N30" s="30">
        <v>0</v>
      </c>
      <c r="O30" s="48">
        <f t="shared" si="0"/>
        <v>3</v>
      </c>
    </row>
    <row r="31" spans="1:15" x14ac:dyDescent="0.35">
      <c r="A31" s="24" t="s">
        <v>46</v>
      </c>
      <c r="B31" s="19" t="s">
        <v>23</v>
      </c>
      <c r="C31" s="20">
        <v>1</v>
      </c>
      <c r="D31" s="20">
        <v>0</v>
      </c>
      <c r="E31" s="21">
        <v>3</v>
      </c>
      <c r="F31" s="21">
        <v>2</v>
      </c>
      <c r="G31" s="21">
        <v>0</v>
      </c>
      <c r="H31" s="21">
        <v>2</v>
      </c>
      <c r="I31" s="21">
        <v>1</v>
      </c>
      <c r="J31" s="22">
        <v>2</v>
      </c>
      <c r="K31" s="22">
        <v>0</v>
      </c>
      <c r="L31" s="31">
        <v>3</v>
      </c>
      <c r="M31" s="31">
        <v>2</v>
      </c>
      <c r="N31" s="218">
        <v>4</v>
      </c>
      <c r="O31" s="48">
        <f t="shared" si="0"/>
        <v>4</v>
      </c>
    </row>
    <row r="32" spans="1:15" x14ac:dyDescent="0.35">
      <c r="A32" s="24" t="s">
        <v>47</v>
      </c>
      <c r="B32" s="19" t="s">
        <v>23</v>
      </c>
      <c r="C32" s="20">
        <v>4</v>
      </c>
      <c r="D32" s="20">
        <v>3</v>
      </c>
      <c r="E32" s="21">
        <v>1</v>
      </c>
      <c r="F32" s="21">
        <v>2</v>
      </c>
      <c r="G32" s="21">
        <v>2</v>
      </c>
      <c r="H32" s="21">
        <v>3</v>
      </c>
      <c r="I32" s="21">
        <v>1</v>
      </c>
      <c r="J32" s="22">
        <v>2</v>
      </c>
      <c r="K32" s="22">
        <v>6</v>
      </c>
      <c r="L32" s="31">
        <v>3</v>
      </c>
      <c r="M32" s="31">
        <v>1</v>
      </c>
      <c r="N32" s="31">
        <v>4</v>
      </c>
      <c r="O32" s="48">
        <f t="shared" si="0"/>
        <v>6</v>
      </c>
    </row>
    <row r="33" spans="1:15" x14ac:dyDescent="0.35">
      <c r="A33" s="24" t="s">
        <v>48</v>
      </c>
      <c r="B33" s="19" t="s">
        <v>23</v>
      </c>
      <c r="C33" s="20">
        <v>1</v>
      </c>
      <c r="D33" s="20">
        <v>0</v>
      </c>
      <c r="E33" s="21">
        <v>1</v>
      </c>
      <c r="F33" s="21">
        <v>0</v>
      </c>
      <c r="G33" s="21">
        <v>1</v>
      </c>
      <c r="H33" s="21">
        <v>0</v>
      </c>
      <c r="I33" s="21">
        <v>0</v>
      </c>
      <c r="J33" s="22">
        <v>0</v>
      </c>
      <c r="K33" s="22">
        <v>1</v>
      </c>
      <c r="L33" s="30">
        <v>0</v>
      </c>
      <c r="M33" s="30">
        <v>0</v>
      </c>
      <c r="N33" s="30">
        <v>0</v>
      </c>
      <c r="O33" s="48">
        <f t="shared" si="0"/>
        <v>1</v>
      </c>
    </row>
    <row r="34" spans="1:15" x14ac:dyDescent="0.35">
      <c r="A34" s="24" t="s">
        <v>49</v>
      </c>
      <c r="B34" s="19" t="s">
        <v>23</v>
      </c>
      <c r="C34" s="20">
        <v>1</v>
      </c>
      <c r="D34" s="20">
        <v>0</v>
      </c>
      <c r="E34" s="21">
        <v>0</v>
      </c>
      <c r="F34" s="21">
        <v>1</v>
      </c>
      <c r="G34" s="21">
        <v>2</v>
      </c>
      <c r="H34" s="21">
        <v>1</v>
      </c>
      <c r="I34" s="21">
        <v>2</v>
      </c>
      <c r="J34" s="22">
        <v>0</v>
      </c>
      <c r="K34" s="22">
        <v>3</v>
      </c>
      <c r="L34" s="31">
        <v>1</v>
      </c>
      <c r="M34" s="31">
        <v>1</v>
      </c>
      <c r="N34" s="31">
        <v>1</v>
      </c>
      <c r="O34" s="48">
        <f t="shared" si="0"/>
        <v>3</v>
      </c>
    </row>
    <row r="35" spans="1:15" x14ac:dyDescent="0.35">
      <c r="A35" s="24" t="s">
        <v>50</v>
      </c>
      <c r="B35" s="19" t="s">
        <v>23</v>
      </c>
      <c r="C35" s="20">
        <v>2</v>
      </c>
      <c r="D35" s="20">
        <v>2</v>
      </c>
      <c r="E35" s="21">
        <v>2</v>
      </c>
      <c r="F35" s="21">
        <v>3</v>
      </c>
      <c r="G35" s="21">
        <v>5</v>
      </c>
      <c r="H35" s="21">
        <v>3</v>
      </c>
      <c r="I35" s="21">
        <v>1</v>
      </c>
      <c r="J35" s="22">
        <v>3</v>
      </c>
      <c r="K35" s="22">
        <v>5</v>
      </c>
      <c r="L35" s="31">
        <v>1</v>
      </c>
      <c r="M35" s="31">
        <v>1</v>
      </c>
      <c r="N35" s="30">
        <v>0</v>
      </c>
      <c r="O35" s="48">
        <f t="shared" si="0"/>
        <v>5</v>
      </c>
    </row>
    <row r="36" spans="1:15" x14ac:dyDescent="0.35">
      <c r="A36" s="24" t="s">
        <v>51</v>
      </c>
      <c r="B36" s="19" t="s">
        <v>23</v>
      </c>
      <c r="C36" s="20">
        <v>4</v>
      </c>
      <c r="D36" s="20">
        <v>2</v>
      </c>
      <c r="E36" s="21">
        <v>4</v>
      </c>
      <c r="F36" s="21">
        <v>4</v>
      </c>
      <c r="G36" s="21">
        <v>3</v>
      </c>
      <c r="H36" s="21">
        <v>5</v>
      </c>
      <c r="I36" s="21">
        <v>6</v>
      </c>
      <c r="J36" s="22">
        <v>2</v>
      </c>
      <c r="K36" s="22">
        <v>6</v>
      </c>
      <c r="L36" s="31">
        <v>6</v>
      </c>
      <c r="M36" s="31">
        <v>5</v>
      </c>
      <c r="N36" s="218">
        <v>7</v>
      </c>
      <c r="O36" s="48">
        <f t="shared" si="0"/>
        <v>7</v>
      </c>
    </row>
    <row r="37" spans="1:15" x14ac:dyDescent="0.35">
      <c r="A37" s="24" t="s">
        <v>52</v>
      </c>
      <c r="B37" s="19" t="s">
        <v>23</v>
      </c>
      <c r="C37" s="20">
        <v>1</v>
      </c>
      <c r="D37" s="20">
        <v>5</v>
      </c>
      <c r="E37" s="21">
        <v>3</v>
      </c>
      <c r="F37" s="21">
        <v>0</v>
      </c>
      <c r="G37" s="21">
        <v>1</v>
      </c>
      <c r="H37" s="21">
        <v>2</v>
      </c>
      <c r="I37" s="21">
        <v>3</v>
      </c>
      <c r="J37" s="22">
        <v>2</v>
      </c>
      <c r="K37" s="22">
        <v>1</v>
      </c>
      <c r="L37" s="31">
        <v>1</v>
      </c>
      <c r="M37" s="31">
        <v>1</v>
      </c>
      <c r="N37" s="218">
        <v>6</v>
      </c>
      <c r="O37" s="48">
        <f t="shared" si="0"/>
        <v>6</v>
      </c>
    </row>
    <row r="38" spans="1:15" x14ac:dyDescent="0.35">
      <c r="A38" s="24" t="s">
        <v>53</v>
      </c>
      <c r="B38" s="19" t="s">
        <v>23</v>
      </c>
      <c r="C38" s="20">
        <v>1</v>
      </c>
      <c r="D38" s="20">
        <v>4</v>
      </c>
      <c r="E38" s="21">
        <v>6</v>
      </c>
      <c r="F38" s="21">
        <v>4</v>
      </c>
      <c r="G38" s="21">
        <v>4</v>
      </c>
      <c r="H38" s="21">
        <v>6</v>
      </c>
      <c r="I38" s="21">
        <v>4</v>
      </c>
      <c r="J38" s="22">
        <v>9</v>
      </c>
      <c r="K38" s="22">
        <v>7</v>
      </c>
      <c r="L38" s="31">
        <v>1</v>
      </c>
      <c r="M38" s="31">
        <v>3</v>
      </c>
      <c r="N38" s="31">
        <v>7</v>
      </c>
      <c r="O38" s="48">
        <f t="shared" si="0"/>
        <v>9</v>
      </c>
    </row>
    <row r="39" spans="1:15" x14ac:dyDescent="0.35">
      <c r="A39" s="24" t="s">
        <v>54</v>
      </c>
      <c r="B39" s="19" t="s">
        <v>23</v>
      </c>
      <c r="C39" s="20">
        <v>0</v>
      </c>
      <c r="D39" s="20">
        <v>1</v>
      </c>
      <c r="E39" s="21">
        <v>1</v>
      </c>
      <c r="F39" s="21">
        <v>0</v>
      </c>
      <c r="G39" s="21">
        <v>1</v>
      </c>
      <c r="H39" s="21">
        <v>1</v>
      </c>
      <c r="I39" s="21">
        <v>0</v>
      </c>
      <c r="J39" s="22">
        <v>0</v>
      </c>
      <c r="K39" s="22">
        <v>1</v>
      </c>
      <c r="L39" s="31">
        <v>1</v>
      </c>
      <c r="M39" s="31">
        <v>2</v>
      </c>
      <c r="N39" s="218">
        <v>2</v>
      </c>
      <c r="O39" s="48">
        <f t="shared" si="0"/>
        <v>2</v>
      </c>
    </row>
    <row r="40" spans="1:15" x14ac:dyDescent="0.35">
      <c r="A40" s="24" t="s">
        <v>55</v>
      </c>
      <c r="B40" s="19" t="s">
        <v>23</v>
      </c>
      <c r="C40" s="20">
        <v>4</v>
      </c>
      <c r="D40" s="20">
        <v>1</v>
      </c>
      <c r="E40" s="21">
        <v>2</v>
      </c>
      <c r="F40" s="21">
        <v>3</v>
      </c>
      <c r="G40" s="21">
        <v>2</v>
      </c>
      <c r="H40" s="21">
        <v>1</v>
      </c>
      <c r="I40" s="21">
        <v>0</v>
      </c>
      <c r="J40" s="22">
        <v>0</v>
      </c>
      <c r="K40" s="22">
        <v>0</v>
      </c>
      <c r="L40" s="30">
        <v>0</v>
      </c>
      <c r="M40" s="31">
        <v>4</v>
      </c>
      <c r="N40" s="31">
        <v>2</v>
      </c>
      <c r="O40" s="48">
        <f t="shared" si="0"/>
        <v>4</v>
      </c>
    </row>
    <row r="41" spans="1:15" x14ac:dyDescent="0.35">
      <c r="A41" s="24" t="s">
        <v>56</v>
      </c>
      <c r="B41" s="19" t="s">
        <v>23</v>
      </c>
      <c r="C41" s="20">
        <v>1</v>
      </c>
      <c r="D41" s="20">
        <v>1</v>
      </c>
      <c r="E41" s="21">
        <v>1</v>
      </c>
      <c r="F41" s="21">
        <v>2</v>
      </c>
      <c r="G41" s="21">
        <v>1</v>
      </c>
      <c r="H41" s="21">
        <v>2</v>
      </c>
      <c r="I41" s="21">
        <v>4</v>
      </c>
      <c r="J41" s="22">
        <v>0</v>
      </c>
      <c r="K41" s="22">
        <v>1</v>
      </c>
      <c r="L41" s="31">
        <v>1</v>
      </c>
      <c r="M41" s="31">
        <v>1</v>
      </c>
      <c r="N41" s="30">
        <v>0</v>
      </c>
      <c r="O41" s="48">
        <f t="shared" si="0"/>
        <v>4</v>
      </c>
    </row>
    <row r="42" spans="1:15" x14ac:dyDescent="0.35">
      <c r="A42" s="24" t="s">
        <v>57</v>
      </c>
      <c r="B42" s="19" t="s">
        <v>23</v>
      </c>
      <c r="C42" s="20">
        <v>5</v>
      </c>
      <c r="D42" s="20">
        <v>10</v>
      </c>
      <c r="E42" s="21">
        <v>7</v>
      </c>
      <c r="F42" s="21">
        <v>7</v>
      </c>
      <c r="G42" s="21">
        <v>5</v>
      </c>
      <c r="H42" s="21">
        <v>10</v>
      </c>
      <c r="I42" s="21">
        <v>7</v>
      </c>
      <c r="J42" s="22">
        <v>8</v>
      </c>
      <c r="K42" s="22">
        <v>12</v>
      </c>
      <c r="L42" s="31">
        <v>7</v>
      </c>
      <c r="M42" s="31">
        <v>17</v>
      </c>
      <c r="N42" s="218">
        <v>20</v>
      </c>
      <c r="O42" s="48">
        <f t="shared" si="0"/>
        <v>20</v>
      </c>
    </row>
    <row r="43" spans="1:15" x14ac:dyDescent="0.35">
      <c r="A43" s="24" t="s">
        <v>58</v>
      </c>
      <c r="B43" s="19" t="s">
        <v>23</v>
      </c>
      <c r="C43" s="20">
        <v>3</v>
      </c>
      <c r="D43" s="20">
        <v>2</v>
      </c>
      <c r="E43" s="21">
        <v>1</v>
      </c>
      <c r="F43" s="21">
        <v>3</v>
      </c>
      <c r="G43" s="21">
        <v>2</v>
      </c>
      <c r="H43" s="21">
        <v>2</v>
      </c>
      <c r="I43" s="21">
        <v>0</v>
      </c>
      <c r="J43" s="22">
        <v>1</v>
      </c>
      <c r="K43" s="22">
        <v>1</v>
      </c>
      <c r="L43" s="31">
        <v>1</v>
      </c>
      <c r="M43" s="31">
        <v>2</v>
      </c>
      <c r="N43" s="31">
        <v>2</v>
      </c>
      <c r="O43" s="48">
        <f t="shared" si="0"/>
        <v>3</v>
      </c>
    </row>
    <row r="44" spans="1:15" x14ac:dyDescent="0.35">
      <c r="A44" s="24" t="s">
        <v>59</v>
      </c>
      <c r="B44" s="19" t="s">
        <v>23</v>
      </c>
      <c r="C44" s="20">
        <v>1</v>
      </c>
      <c r="D44" s="20">
        <v>1</v>
      </c>
      <c r="E44" s="21">
        <v>1</v>
      </c>
      <c r="F44" s="21">
        <v>1</v>
      </c>
      <c r="G44" s="21">
        <v>2</v>
      </c>
      <c r="H44" s="21">
        <v>2</v>
      </c>
      <c r="I44" s="21">
        <v>1</v>
      </c>
      <c r="J44" s="22">
        <v>1</v>
      </c>
      <c r="K44" s="22">
        <v>0</v>
      </c>
      <c r="L44" s="30">
        <v>0</v>
      </c>
      <c r="M44" s="31">
        <v>3</v>
      </c>
      <c r="N44" s="31">
        <v>2</v>
      </c>
      <c r="O44" s="48">
        <f t="shared" si="0"/>
        <v>3</v>
      </c>
    </row>
    <row r="45" spans="1:15" x14ac:dyDescent="0.35">
      <c r="A45" s="24" t="s">
        <v>60</v>
      </c>
      <c r="B45" s="19" t="s">
        <v>23</v>
      </c>
      <c r="C45" s="20">
        <v>4</v>
      </c>
      <c r="D45" s="20">
        <v>6</v>
      </c>
      <c r="E45" s="21">
        <v>3</v>
      </c>
      <c r="F45" s="21">
        <v>0</v>
      </c>
      <c r="G45" s="21">
        <v>2</v>
      </c>
      <c r="H45" s="21">
        <v>3</v>
      </c>
      <c r="I45" s="21">
        <v>3</v>
      </c>
      <c r="J45" s="22">
        <v>2</v>
      </c>
      <c r="K45" s="22">
        <v>1</v>
      </c>
      <c r="L45" s="31">
        <v>3</v>
      </c>
      <c r="M45" s="31">
        <v>1</v>
      </c>
      <c r="N45" s="31">
        <v>3</v>
      </c>
      <c r="O45" s="48">
        <f t="shared" si="0"/>
        <v>6</v>
      </c>
    </row>
    <row r="46" spans="1:15" x14ac:dyDescent="0.35">
      <c r="A46" s="24" t="s">
        <v>61</v>
      </c>
      <c r="B46" s="19" t="s">
        <v>23</v>
      </c>
      <c r="C46" s="20">
        <v>2</v>
      </c>
      <c r="D46" s="20">
        <v>1</v>
      </c>
      <c r="E46" s="21">
        <v>1</v>
      </c>
      <c r="F46" s="21">
        <v>1</v>
      </c>
      <c r="G46" s="21">
        <v>1</v>
      </c>
      <c r="H46" s="21">
        <v>1</v>
      </c>
      <c r="I46" s="21">
        <v>1</v>
      </c>
      <c r="J46" s="22">
        <v>1</v>
      </c>
      <c r="K46" s="22">
        <v>1</v>
      </c>
      <c r="L46" s="31">
        <v>4</v>
      </c>
      <c r="M46" s="31">
        <v>3</v>
      </c>
      <c r="N46" s="218">
        <v>4</v>
      </c>
      <c r="O46" s="48">
        <f t="shared" si="0"/>
        <v>4</v>
      </c>
    </row>
    <row r="47" spans="1:15" x14ac:dyDescent="0.35">
      <c r="A47" s="24" t="s">
        <v>62</v>
      </c>
      <c r="B47" s="19" t="s">
        <v>23</v>
      </c>
      <c r="C47" s="20">
        <v>0</v>
      </c>
      <c r="D47" s="20">
        <v>1</v>
      </c>
      <c r="E47" s="21">
        <v>0</v>
      </c>
      <c r="F47" s="21">
        <v>0</v>
      </c>
      <c r="G47" s="21">
        <v>0</v>
      </c>
      <c r="H47" s="21">
        <v>1</v>
      </c>
      <c r="I47" s="21">
        <v>1</v>
      </c>
      <c r="J47" s="22">
        <v>2</v>
      </c>
      <c r="K47" s="22">
        <v>0</v>
      </c>
      <c r="L47" s="30">
        <v>0</v>
      </c>
      <c r="M47" s="31">
        <v>1</v>
      </c>
      <c r="N47" s="31">
        <v>1</v>
      </c>
      <c r="O47" s="48">
        <f t="shared" si="0"/>
        <v>2</v>
      </c>
    </row>
    <row r="48" spans="1:15" x14ac:dyDescent="0.35">
      <c r="A48" s="24" t="s">
        <v>63</v>
      </c>
      <c r="B48" s="19" t="s">
        <v>23</v>
      </c>
      <c r="C48" s="20">
        <v>0</v>
      </c>
      <c r="D48" s="20">
        <v>1</v>
      </c>
      <c r="E48" s="21">
        <v>2</v>
      </c>
      <c r="F48" s="21">
        <v>2</v>
      </c>
      <c r="G48" s="21">
        <v>1</v>
      </c>
      <c r="H48" s="21">
        <v>2</v>
      </c>
      <c r="I48" s="21">
        <v>2</v>
      </c>
      <c r="J48" s="22">
        <v>0</v>
      </c>
      <c r="K48" s="22">
        <v>2</v>
      </c>
      <c r="L48" s="31">
        <v>1</v>
      </c>
      <c r="M48" s="31">
        <v>2</v>
      </c>
      <c r="N48" s="31">
        <v>1</v>
      </c>
      <c r="O48" s="48">
        <f t="shared" si="0"/>
        <v>2</v>
      </c>
    </row>
    <row r="49" spans="1:15" x14ac:dyDescent="0.35">
      <c r="A49" s="24" t="s">
        <v>64</v>
      </c>
      <c r="B49" s="19" t="s">
        <v>23</v>
      </c>
      <c r="C49" s="20">
        <v>5</v>
      </c>
      <c r="D49" s="20">
        <v>1</v>
      </c>
      <c r="E49" s="21">
        <v>1</v>
      </c>
      <c r="F49" s="21">
        <v>1</v>
      </c>
      <c r="G49" s="21">
        <v>1</v>
      </c>
      <c r="H49" s="21">
        <v>0</v>
      </c>
      <c r="I49" s="21">
        <v>0</v>
      </c>
      <c r="J49" s="22">
        <v>1</v>
      </c>
      <c r="K49" s="22">
        <v>0</v>
      </c>
      <c r="L49" s="30">
        <v>0</v>
      </c>
      <c r="M49" s="30">
        <v>0</v>
      </c>
      <c r="N49" s="31">
        <v>1</v>
      </c>
      <c r="O49" s="48">
        <f t="shared" si="0"/>
        <v>5</v>
      </c>
    </row>
    <row r="50" spans="1:15" x14ac:dyDescent="0.35">
      <c r="A50" s="24" t="s">
        <v>65</v>
      </c>
      <c r="B50" s="19" t="s">
        <v>23</v>
      </c>
      <c r="C50" s="20">
        <v>22</v>
      </c>
      <c r="D50" s="20">
        <v>17</v>
      </c>
      <c r="E50" s="21">
        <v>26</v>
      </c>
      <c r="F50" s="21">
        <v>21</v>
      </c>
      <c r="G50" s="21">
        <v>12</v>
      </c>
      <c r="H50" s="21">
        <v>18</v>
      </c>
      <c r="I50" s="21">
        <v>22</v>
      </c>
      <c r="J50" s="22">
        <v>17</v>
      </c>
      <c r="K50" s="22">
        <v>9</v>
      </c>
      <c r="L50" s="29">
        <v>20</v>
      </c>
      <c r="M50" s="31">
        <v>13</v>
      </c>
      <c r="N50" s="31">
        <v>19</v>
      </c>
      <c r="O50" s="48">
        <f t="shared" si="0"/>
        <v>26</v>
      </c>
    </row>
    <row r="51" spans="1:15" x14ac:dyDescent="0.35">
      <c r="A51" s="24" t="s">
        <v>66</v>
      </c>
      <c r="B51" s="19" t="s">
        <v>23</v>
      </c>
      <c r="C51" s="20">
        <v>0</v>
      </c>
      <c r="D51" s="20">
        <v>1</v>
      </c>
      <c r="E51" s="21">
        <v>2</v>
      </c>
      <c r="F51" s="21">
        <v>1</v>
      </c>
      <c r="G51" s="21">
        <v>0</v>
      </c>
      <c r="H51" s="21">
        <v>2</v>
      </c>
      <c r="I51" s="21">
        <v>2</v>
      </c>
      <c r="J51" s="22">
        <v>3</v>
      </c>
      <c r="K51" s="22">
        <v>2</v>
      </c>
      <c r="L51" s="30">
        <v>0</v>
      </c>
      <c r="M51" s="31">
        <v>2</v>
      </c>
      <c r="N51" s="31">
        <v>1</v>
      </c>
      <c r="O51" s="48">
        <f t="shared" si="0"/>
        <v>3</v>
      </c>
    </row>
    <row r="52" spans="1:15" x14ac:dyDescent="0.35">
      <c r="A52" s="24" t="s">
        <v>67</v>
      </c>
      <c r="B52" s="19" t="s">
        <v>23</v>
      </c>
      <c r="C52" s="20">
        <v>0</v>
      </c>
      <c r="D52" s="20">
        <v>0</v>
      </c>
      <c r="E52" s="21">
        <v>0</v>
      </c>
      <c r="F52" s="21">
        <v>0</v>
      </c>
      <c r="G52" s="21">
        <v>1</v>
      </c>
      <c r="H52" s="21">
        <v>2</v>
      </c>
      <c r="I52" s="21">
        <v>0</v>
      </c>
      <c r="J52" s="22">
        <v>1</v>
      </c>
      <c r="K52" s="22">
        <v>5</v>
      </c>
      <c r="L52" s="31">
        <v>2</v>
      </c>
      <c r="M52" s="30">
        <v>0</v>
      </c>
      <c r="N52" s="31">
        <v>2</v>
      </c>
      <c r="O52" s="48">
        <f t="shared" si="0"/>
        <v>5</v>
      </c>
    </row>
    <row r="53" spans="1:15" x14ac:dyDescent="0.35">
      <c r="A53" s="24" t="s">
        <v>68</v>
      </c>
      <c r="B53" s="19" t="s">
        <v>23</v>
      </c>
      <c r="C53" s="20">
        <v>0</v>
      </c>
      <c r="D53" s="20">
        <v>0</v>
      </c>
      <c r="E53" s="21">
        <v>0</v>
      </c>
      <c r="F53" s="21">
        <v>0</v>
      </c>
      <c r="G53" s="21">
        <v>0</v>
      </c>
      <c r="H53" s="21">
        <v>1</v>
      </c>
      <c r="I53" s="21">
        <v>1</v>
      </c>
      <c r="J53" s="22">
        <v>0</v>
      </c>
      <c r="K53" s="22">
        <v>0</v>
      </c>
      <c r="L53" s="30">
        <v>0</v>
      </c>
      <c r="M53" s="30">
        <v>0</v>
      </c>
      <c r="N53" s="30">
        <v>0</v>
      </c>
      <c r="O53" s="48">
        <f t="shared" si="0"/>
        <v>1</v>
      </c>
    </row>
    <row r="54" spans="1:15" x14ac:dyDescent="0.35">
      <c r="A54" s="24" t="s">
        <v>69</v>
      </c>
      <c r="B54" s="19" t="s">
        <v>23</v>
      </c>
      <c r="C54" s="20">
        <v>2</v>
      </c>
      <c r="D54" s="20">
        <v>4</v>
      </c>
      <c r="E54" s="21">
        <v>5</v>
      </c>
      <c r="F54" s="21">
        <v>3</v>
      </c>
      <c r="G54" s="21">
        <v>2</v>
      </c>
      <c r="H54" s="21">
        <v>4</v>
      </c>
      <c r="I54" s="21">
        <v>2</v>
      </c>
      <c r="J54" s="22">
        <v>5</v>
      </c>
      <c r="K54" s="22">
        <v>0</v>
      </c>
      <c r="L54" s="31">
        <v>3</v>
      </c>
      <c r="M54" s="31">
        <v>7</v>
      </c>
      <c r="N54" s="31">
        <v>3</v>
      </c>
      <c r="O54" s="48">
        <f t="shared" si="0"/>
        <v>7</v>
      </c>
    </row>
    <row r="55" spans="1:15" x14ac:dyDescent="0.35">
      <c r="A55" s="24" t="s">
        <v>70</v>
      </c>
      <c r="B55" s="19" t="s">
        <v>23</v>
      </c>
      <c r="C55" s="20">
        <v>11</v>
      </c>
      <c r="D55" s="20">
        <v>6</v>
      </c>
      <c r="E55" s="21">
        <v>6</v>
      </c>
      <c r="F55" s="21">
        <v>5</v>
      </c>
      <c r="G55" s="21">
        <v>9</v>
      </c>
      <c r="H55" s="21">
        <v>8</v>
      </c>
      <c r="I55" s="21">
        <v>10</v>
      </c>
      <c r="J55" s="22">
        <v>6</v>
      </c>
      <c r="K55" s="22">
        <v>10</v>
      </c>
      <c r="L55" s="31">
        <v>10</v>
      </c>
      <c r="M55" s="31">
        <v>8</v>
      </c>
      <c r="N55" s="31">
        <v>8</v>
      </c>
      <c r="O55" s="48">
        <f t="shared" si="0"/>
        <v>11</v>
      </c>
    </row>
    <row r="56" spans="1:15" x14ac:dyDescent="0.35">
      <c r="A56" s="24" t="s">
        <v>71</v>
      </c>
      <c r="B56" s="19" t="s">
        <v>23</v>
      </c>
      <c r="C56" s="20">
        <v>4</v>
      </c>
      <c r="D56" s="20">
        <v>0</v>
      </c>
      <c r="E56" s="21">
        <v>4</v>
      </c>
      <c r="F56" s="21">
        <v>0</v>
      </c>
      <c r="G56" s="21">
        <v>4</v>
      </c>
      <c r="H56" s="21">
        <v>0</v>
      </c>
      <c r="I56" s="21">
        <v>2</v>
      </c>
      <c r="J56" s="22">
        <v>2</v>
      </c>
      <c r="K56" s="22">
        <v>1</v>
      </c>
      <c r="L56" s="30">
        <v>0</v>
      </c>
      <c r="M56" s="31">
        <v>2</v>
      </c>
      <c r="N56" s="218">
        <v>5</v>
      </c>
      <c r="O56" s="48">
        <f t="shared" si="0"/>
        <v>5</v>
      </c>
    </row>
    <row r="57" spans="1:15" x14ac:dyDescent="0.35">
      <c r="A57" s="24" t="s">
        <v>72</v>
      </c>
      <c r="B57" s="19" t="s">
        <v>23</v>
      </c>
      <c r="C57" s="20">
        <v>1</v>
      </c>
      <c r="D57" s="20">
        <v>0</v>
      </c>
      <c r="E57" s="21">
        <v>2</v>
      </c>
      <c r="F57" s="21">
        <v>2</v>
      </c>
      <c r="G57" s="21">
        <v>0</v>
      </c>
      <c r="H57" s="21">
        <v>0</v>
      </c>
      <c r="I57" s="21">
        <v>1</v>
      </c>
      <c r="J57" s="22">
        <v>2</v>
      </c>
      <c r="K57" s="22">
        <v>2</v>
      </c>
      <c r="L57" s="30">
        <v>0</v>
      </c>
      <c r="M57" s="30">
        <v>0</v>
      </c>
      <c r="N57" s="31">
        <v>1</v>
      </c>
      <c r="O57" s="48">
        <f t="shared" si="0"/>
        <v>2</v>
      </c>
    </row>
    <row r="58" spans="1:15" x14ac:dyDescent="0.35">
      <c r="A58" s="24" t="s">
        <v>73</v>
      </c>
      <c r="B58" s="19" t="s">
        <v>23</v>
      </c>
      <c r="C58" s="20">
        <v>4</v>
      </c>
      <c r="D58" s="20">
        <v>2</v>
      </c>
      <c r="E58" s="21">
        <v>0</v>
      </c>
      <c r="F58" s="21">
        <v>2</v>
      </c>
      <c r="G58" s="21">
        <v>1</v>
      </c>
      <c r="H58" s="21">
        <v>5</v>
      </c>
      <c r="I58" s="21">
        <v>1</v>
      </c>
      <c r="J58" s="22">
        <v>2</v>
      </c>
      <c r="K58" s="22">
        <v>1</v>
      </c>
      <c r="L58" s="31">
        <v>4</v>
      </c>
      <c r="M58" s="31">
        <v>4</v>
      </c>
      <c r="N58" s="218">
        <v>9</v>
      </c>
      <c r="O58" s="48">
        <f t="shared" si="0"/>
        <v>9</v>
      </c>
    </row>
    <row r="59" spans="1:15" x14ac:dyDescent="0.35">
      <c r="A59" s="24" t="s">
        <v>74</v>
      </c>
      <c r="B59" s="19" t="s">
        <v>23</v>
      </c>
      <c r="C59" s="20">
        <v>2</v>
      </c>
      <c r="D59" s="20">
        <v>3</v>
      </c>
      <c r="E59" s="21">
        <v>1</v>
      </c>
      <c r="F59" s="21">
        <v>4</v>
      </c>
      <c r="G59" s="21">
        <v>1</v>
      </c>
      <c r="H59" s="21">
        <v>1</v>
      </c>
      <c r="I59" s="21">
        <v>0</v>
      </c>
      <c r="J59" s="22">
        <v>4</v>
      </c>
      <c r="K59" s="22">
        <v>5</v>
      </c>
      <c r="L59" s="31">
        <v>1</v>
      </c>
      <c r="M59" s="31">
        <v>4</v>
      </c>
      <c r="N59" s="218">
        <v>5</v>
      </c>
      <c r="O59" s="48">
        <f t="shared" si="0"/>
        <v>5</v>
      </c>
    </row>
    <row r="60" spans="1:15" x14ac:dyDescent="0.35">
      <c r="A60" s="24" t="s">
        <v>75</v>
      </c>
      <c r="B60" s="19" t="s">
        <v>23</v>
      </c>
      <c r="C60" s="20">
        <v>6</v>
      </c>
      <c r="D60" s="20">
        <v>3</v>
      </c>
      <c r="E60" s="21">
        <v>4</v>
      </c>
      <c r="F60" s="21">
        <v>1</v>
      </c>
      <c r="G60" s="21">
        <v>5</v>
      </c>
      <c r="H60" s="21">
        <v>2</v>
      </c>
      <c r="I60" s="21">
        <v>5</v>
      </c>
      <c r="J60" s="22">
        <v>4</v>
      </c>
      <c r="K60" s="22">
        <v>2</v>
      </c>
      <c r="L60" s="31">
        <v>3</v>
      </c>
      <c r="M60" s="31">
        <v>4</v>
      </c>
      <c r="N60" s="31">
        <v>1</v>
      </c>
      <c r="O60" s="48">
        <f t="shared" si="0"/>
        <v>6</v>
      </c>
    </row>
    <row r="61" spans="1:15" x14ac:dyDescent="0.35">
      <c r="A61" s="24" t="s">
        <v>76</v>
      </c>
      <c r="B61" s="19" t="s">
        <v>23</v>
      </c>
      <c r="C61" s="20">
        <v>1</v>
      </c>
      <c r="D61" s="20">
        <v>1</v>
      </c>
      <c r="E61" s="21">
        <v>2</v>
      </c>
      <c r="F61" s="21">
        <v>3</v>
      </c>
      <c r="G61" s="21">
        <v>1</v>
      </c>
      <c r="H61" s="21">
        <v>2</v>
      </c>
      <c r="I61" s="21">
        <v>1</v>
      </c>
      <c r="J61" s="22">
        <v>1</v>
      </c>
      <c r="K61" s="22">
        <v>3</v>
      </c>
      <c r="L61" s="31">
        <v>2</v>
      </c>
      <c r="M61" s="31">
        <v>4</v>
      </c>
      <c r="N61" s="31">
        <v>1</v>
      </c>
      <c r="O61" s="48">
        <f t="shared" si="0"/>
        <v>4</v>
      </c>
    </row>
    <row r="62" spans="1:15" x14ac:dyDescent="0.35">
      <c r="A62" s="24" t="s">
        <v>77</v>
      </c>
      <c r="B62" s="19" t="s">
        <v>23</v>
      </c>
      <c r="C62" s="20">
        <v>2</v>
      </c>
      <c r="D62" s="20">
        <v>1</v>
      </c>
      <c r="E62" s="21">
        <v>2</v>
      </c>
      <c r="F62" s="21">
        <v>0</v>
      </c>
      <c r="G62" s="21">
        <v>1</v>
      </c>
      <c r="H62" s="21">
        <v>1</v>
      </c>
      <c r="I62" s="21">
        <v>3</v>
      </c>
      <c r="J62" s="22">
        <v>2</v>
      </c>
      <c r="K62" s="22">
        <v>4</v>
      </c>
      <c r="L62" s="31">
        <v>2</v>
      </c>
      <c r="M62" s="31">
        <v>5</v>
      </c>
      <c r="N62" s="31">
        <v>3</v>
      </c>
      <c r="O62" s="48">
        <f t="shared" si="0"/>
        <v>5</v>
      </c>
    </row>
    <row r="63" spans="1:15" x14ac:dyDescent="0.35">
      <c r="A63" s="24" t="s">
        <v>78</v>
      </c>
      <c r="B63" s="19" t="s">
        <v>23</v>
      </c>
      <c r="C63" s="20">
        <v>0</v>
      </c>
      <c r="D63" s="20">
        <v>2</v>
      </c>
      <c r="E63" s="21">
        <v>1</v>
      </c>
      <c r="F63" s="21">
        <v>2</v>
      </c>
      <c r="G63" s="21">
        <v>3</v>
      </c>
      <c r="H63" s="21">
        <v>1</v>
      </c>
      <c r="I63" s="21">
        <v>2</v>
      </c>
      <c r="J63" s="22">
        <v>1</v>
      </c>
      <c r="K63" s="22">
        <v>2</v>
      </c>
      <c r="L63" s="31">
        <v>2</v>
      </c>
      <c r="M63" s="31">
        <v>1</v>
      </c>
      <c r="N63" s="31">
        <v>1</v>
      </c>
      <c r="O63" s="48">
        <f t="shared" si="0"/>
        <v>3</v>
      </c>
    </row>
    <row r="64" spans="1:15" x14ac:dyDescent="0.35">
      <c r="A64" s="24" t="s">
        <v>79</v>
      </c>
      <c r="B64" s="19" t="s">
        <v>23</v>
      </c>
      <c r="C64" s="20">
        <v>5</v>
      </c>
      <c r="D64" s="20">
        <v>1</v>
      </c>
      <c r="E64" s="21">
        <v>2</v>
      </c>
      <c r="F64" s="21">
        <v>6</v>
      </c>
      <c r="G64" s="21">
        <v>2</v>
      </c>
      <c r="H64" s="21">
        <v>0</v>
      </c>
      <c r="I64" s="21">
        <v>3</v>
      </c>
      <c r="J64" s="22">
        <v>1</v>
      </c>
      <c r="K64" s="22">
        <v>4</v>
      </c>
      <c r="L64" s="31">
        <v>6</v>
      </c>
      <c r="M64" s="31">
        <v>4</v>
      </c>
      <c r="N64" s="31">
        <v>3</v>
      </c>
      <c r="O64" s="48">
        <f t="shared" si="0"/>
        <v>6</v>
      </c>
    </row>
    <row r="65" spans="1:15" x14ac:dyDescent="0.35">
      <c r="A65" s="24" t="s">
        <v>80</v>
      </c>
      <c r="B65" s="19" t="s">
        <v>23</v>
      </c>
      <c r="C65" s="20">
        <v>1</v>
      </c>
      <c r="D65" s="20">
        <v>0</v>
      </c>
      <c r="E65" s="21">
        <v>0</v>
      </c>
      <c r="F65" s="21">
        <v>0</v>
      </c>
      <c r="G65" s="21">
        <v>1</v>
      </c>
      <c r="H65" s="21">
        <v>1</v>
      </c>
      <c r="I65" s="21">
        <v>0</v>
      </c>
      <c r="J65" s="22">
        <v>2</v>
      </c>
      <c r="K65" s="22">
        <v>0</v>
      </c>
      <c r="L65" s="31">
        <v>1</v>
      </c>
      <c r="M65" s="30">
        <v>0</v>
      </c>
      <c r="N65" s="30">
        <v>0</v>
      </c>
      <c r="O65" s="48">
        <f t="shared" si="0"/>
        <v>2</v>
      </c>
    </row>
    <row r="66" spans="1:15" x14ac:dyDescent="0.35">
      <c r="A66" s="24" t="s">
        <v>81</v>
      </c>
      <c r="B66" s="19" t="s">
        <v>23</v>
      </c>
      <c r="C66" s="20">
        <v>1</v>
      </c>
      <c r="D66" s="20">
        <v>0</v>
      </c>
      <c r="E66" s="21">
        <v>0</v>
      </c>
      <c r="F66" s="21">
        <v>1</v>
      </c>
      <c r="G66" s="21">
        <v>1</v>
      </c>
      <c r="H66" s="21">
        <v>1</v>
      </c>
      <c r="I66" s="21">
        <v>0</v>
      </c>
      <c r="J66" s="22">
        <v>1</v>
      </c>
      <c r="K66" s="22">
        <v>0</v>
      </c>
      <c r="L66" s="30">
        <v>0</v>
      </c>
      <c r="M66" s="31">
        <v>3</v>
      </c>
      <c r="N66" s="31">
        <v>2</v>
      </c>
      <c r="O66" s="48">
        <f t="shared" si="0"/>
        <v>3</v>
      </c>
    </row>
    <row r="67" spans="1:15" x14ac:dyDescent="0.35">
      <c r="A67" s="24" t="s">
        <v>82</v>
      </c>
      <c r="B67" s="19" t="s">
        <v>23</v>
      </c>
      <c r="C67" s="20">
        <v>3</v>
      </c>
      <c r="D67" s="20">
        <v>0</v>
      </c>
      <c r="E67" s="21">
        <v>1</v>
      </c>
      <c r="F67" s="21">
        <v>1</v>
      </c>
      <c r="G67" s="21">
        <v>0</v>
      </c>
      <c r="H67" s="21">
        <v>2</v>
      </c>
      <c r="I67" s="21">
        <v>1</v>
      </c>
      <c r="J67" s="22">
        <v>0</v>
      </c>
      <c r="K67" s="22">
        <v>1</v>
      </c>
      <c r="L67" s="31">
        <v>1</v>
      </c>
      <c r="M67" s="31">
        <v>1</v>
      </c>
      <c r="N67" s="31">
        <v>1</v>
      </c>
      <c r="O67" s="48">
        <f t="shared" si="0"/>
        <v>3</v>
      </c>
    </row>
    <row r="68" spans="1:15" x14ac:dyDescent="0.35">
      <c r="A68" s="25" t="s">
        <v>83</v>
      </c>
      <c r="B68" s="19" t="s">
        <v>23</v>
      </c>
      <c r="C68" s="20">
        <v>1</v>
      </c>
      <c r="D68" s="20">
        <v>3</v>
      </c>
      <c r="E68" s="21">
        <v>0</v>
      </c>
      <c r="F68" s="21">
        <v>1</v>
      </c>
      <c r="G68" s="21">
        <v>0</v>
      </c>
      <c r="H68" s="21">
        <v>0</v>
      </c>
      <c r="I68" s="21">
        <v>0</v>
      </c>
      <c r="J68" s="22">
        <v>1</v>
      </c>
      <c r="K68" s="22">
        <v>0</v>
      </c>
      <c r="L68" s="31">
        <v>2</v>
      </c>
      <c r="M68" s="30">
        <v>0</v>
      </c>
      <c r="N68" s="30">
        <v>0</v>
      </c>
      <c r="O68" s="48">
        <f t="shared" si="0"/>
        <v>3</v>
      </c>
    </row>
    <row r="69" spans="1:15" x14ac:dyDescent="0.35">
      <c r="A69" s="13" t="s">
        <v>84</v>
      </c>
      <c r="B69" s="26" t="s">
        <v>29</v>
      </c>
      <c r="C69" s="20">
        <v>0</v>
      </c>
      <c r="D69" s="20">
        <v>1</v>
      </c>
      <c r="E69" s="27">
        <v>1</v>
      </c>
      <c r="F69" s="27">
        <v>0</v>
      </c>
      <c r="G69" s="27">
        <v>1</v>
      </c>
      <c r="H69" s="27">
        <v>0</v>
      </c>
      <c r="I69" s="27">
        <v>0</v>
      </c>
      <c r="J69" s="22">
        <v>1</v>
      </c>
      <c r="K69" s="22">
        <v>0</v>
      </c>
      <c r="L69" s="30">
        <v>0</v>
      </c>
      <c r="M69" s="30">
        <v>0</v>
      </c>
      <c r="N69" s="30">
        <v>0</v>
      </c>
      <c r="O69" s="48">
        <f t="shared" si="0"/>
        <v>1</v>
      </c>
    </row>
    <row r="70" spans="1:15" x14ac:dyDescent="0.35">
      <c r="A70" s="13" t="s">
        <v>85</v>
      </c>
      <c r="B70" s="26" t="s">
        <v>29</v>
      </c>
      <c r="C70" s="23">
        <v>0</v>
      </c>
      <c r="D70" s="23">
        <v>0</v>
      </c>
      <c r="E70" s="27">
        <v>0</v>
      </c>
      <c r="F70" s="27">
        <v>1</v>
      </c>
      <c r="G70" s="27">
        <v>1</v>
      </c>
      <c r="H70" s="27">
        <v>0</v>
      </c>
      <c r="I70" s="27">
        <v>2</v>
      </c>
      <c r="J70" s="22">
        <v>0</v>
      </c>
      <c r="K70" s="22">
        <v>1</v>
      </c>
      <c r="L70" s="31">
        <v>2</v>
      </c>
      <c r="M70" s="30">
        <v>0</v>
      </c>
      <c r="N70" s="30">
        <v>0</v>
      </c>
      <c r="O70" s="48">
        <f t="shared" si="0"/>
        <v>2</v>
      </c>
    </row>
    <row r="71" spans="1:15" x14ac:dyDescent="0.35">
      <c r="A71" s="13" t="s">
        <v>86</v>
      </c>
      <c r="B71" s="26" t="s">
        <v>29</v>
      </c>
      <c r="C71" s="23">
        <v>1</v>
      </c>
      <c r="D71" s="23">
        <v>1</v>
      </c>
      <c r="E71" s="27">
        <v>4</v>
      </c>
      <c r="F71" s="27">
        <v>0</v>
      </c>
      <c r="G71" s="27">
        <v>1</v>
      </c>
      <c r="H71" s="27">
        <v>1</v>
      </c>
      <c r="I71" s="27">
        <v>0</v>
      </c>
      <c r="J71" s="22">
        <v>5</v>
      </c>
      <c r="K71" s="22">
        <v>0</v>
      </c>
      <c r="L71" s="31">
        <v>1</v>
      </c>
      <c r="M71" s="31">
        <v>4</v>
      </c>
      <c r="N71" s="31">
        <v>2</v>
      </c>
      <c r="O71" s="48">
        <f t="shared" si="0"/>
        <v>5</v>
      </c>
    </row>
    <row r="72" spans="1:15" x14ac:dyDescent="0.35">
      <c r="A72" s="13" t="s">
        <v>87</v>
      </c>
      <c r="B72" s="26" t="s">
        <v>29</v>
      </c>
      <c r="C72" s="23">
        <v>0</v>
      </c>
      <c r="D72" s="23">
        <v>0</v>
      </c>
      <c r="E72" s="27"/>
      <c r="F72" s="27"/>
      <c r="G72" s="27"/>
      <c r="H72" s="27"/>
      <c r="I72" s="27">
        <v>0</v>
      </c>
      <c r="J72" s="27">
        <v>0</v>
      </c>
      <c r="K72" s="27">
        <v>0</v>
      </c>
      <c r="L72" s="30">
        <v>0</v>
      </c>
      <c r="M72" s="30">
        <v>0</v>
      </c>
      <c r="N72" s="218">
        <v>1</v>
      </c>
      <c r="O72" s="48">
        <f t="shared" si="0"/>
        <v>1</v>
      </c>
    </row>
    <row r="73" spans="1:15" x14ac:dyDescent="0.35">
      <c r="A73" s="13" t="s">
        <v>88</v>
      </c>
      <c r="B73" s="26" t="s">
        <v>29</v>
      </c>
      <c r="C73" s="23">
        <v>0</v>
      </c>
      <c r="D73" s="23">
        <v>1</v>
      </c>
      <c r="E73" s="27">
        <v>0</v>
      </c>
      <c r="F73" s="27">
        <v>1</v>
      </c>
      <c r="G73" s="27">
        <v>1</v>
      </c>
      <c r="H73" s="27">
        <v>0</v>
      </c>
      <c r="I73" s="27">
        <v>0</v>
      </c>
      <c r="J73" s="22">
        <v>0</v>
      </c>
      <c r="K73" s="22">
        <v>0</v>
      </c>
      <c r="L73" s="30">
        <v>0</v>
      </c>
      <c r="M73" s="30">
        <v>0</v>
      </c>
      <c r="N73" s="218">
        <v>1</v>
      </c>
      <c r="O73" s="48">
        <f t="shared" si="0"/>
        <v>1</v>
      </c>
    </row>
    <row r="74" spans="1:15" x14ac:dyDescent="0.35">
      <c r="A74" s="13" t="s">
        <v>89</v>
      </c>
      <c r="B74" s="26" t="s">
        <v>29</v>
      </c>
      <c r="C74" s="23">
        <v>0</v>
      </c>
      <c r="D74" s="23">
        <v>0</v>
      </c>
      <c r="E74" s="27"/>
      <c r="F74" s="27"/>
      <c r="G74" s="27"/>
      <c r="H74" s="27"/>
      <c r="I74" s="27">
        <v>0</v>
      </c>
      <c r="J74" s="22">
        <v>0</v>
      </c>
      <c r="K74" s="22">
        <v>0</v>
      </c>
      <c r="L74" s="30">
        <v>0</v>
      </c>
      <c r="M74" s="30">
        <v>0</v>
      </c>
      <c r="N74" s="30">
        <v>0</v>
      </c>
      <c r="O74" s="48">
        <f t="shared" si="0"/>
        <v>0</v>
      </c>
    </row>
    <row r="75" spans="1:15" x14ac:dyDescent="0.35">
      <c r="A75" s="13" t="s">
        <v>90</v>
      </c>
      <c r="B75" s="26" t="s">
        <v>29</v>
      </c>
      <c r="C75" s="23">
        <v>2</v>
      </c>
      <c r="D75" s="23">
        <v>0</v>
      </c>
      <c r="E75" s="27">
        <v>0</v>
      </c>
      <c r="F75" s="27">
        <v>2</v>
      </c>
      <c r="G75" s="27">
        <v>1</v>
      </c>
      <c r="H75" s="27">
        <v>2</v>
      </c>
      <c r="I75" s="27">
        <v>2</v>
      </c>
      <c r="J75" s="22">
        <v>2</v>
      </c>
      <c r="K75" s="22">
        <v>0</v>
      </c>
      <c r="L75" s="31">
        <v>1</v>
      </c>
      <c r="M75" s="31">
        <v>2</v>
      </c>
      <c r="N75" s="31">
        <v>1</v>
      </c>
      <c r="O75" s="48">
        <f t="shared" si="0"/>
        <v>2</v>
      </c>
    </row>
    <row r="76" spans="1:15" x14ac:dyDescent="0.35">
      <c r="A76" s="13" t="s">
        <v>91</v>
      </c>
      <c r="B76" s="26" t="s">
        <v>29</v>
      </c>
      <c r="C76" s="23">
        <v>1</v>
      </c>
      <c r="D76" s="23">
        <v>1</v>
      </c>
      <c r="E76" s="27">
        <v>0</v>
      </c>
      <c r="F76" s="27">
        <v>0</v>
      </c>
      <c r="G76" s="27">
        <v>2</v>
      </c>
      <c r="H76" s="27">
        <v>0</v>
      </c>
      <c r="I76" s="27">
        <v>1</v>
      </c>
      <c r="J76" s="22">
        <v>0</v>
      </c>
      <c r="K76" s="22">
        <v>1</v>
      </c>
      <c r="L76" s="30">
        <v>0</v>
      </c>
      <c r="M76" s="31">
        <v>1</v>
      </c>
      <c r="N76" s="31">
        <v>1</v>
      </c>
      <c r="O76" s="48">
        <f t="shared" si="0"/>
        <v>2</v>
      </c>
    </row>
    <row r="77" spans="1:15" x14ac:dyDescent="0.35">
      <c r="A77" s="13" t="s">
        <v>92</v>
      </c>
      <c r="B77" s="26" t="s">
        <v>29</v>
      </c>
      <c r="C77" s="23">
        <v>0</v>
      </c>
      <c r="D77" s="23">
        <v>0</v>
      </c>
      <c r="E77" s="27"/>
      <c r="F77" s="27"/>
      <c r="G77" s="27"/>
      <c r="H77" s="27"/>
      <c r="I77" s="27">
        <v>0</v>
      </c>
      <c r="J77" s="22">
        <v>0</v>
      </c>
      <c r="K77" s="22">
        <v>0</v>
      </c>
      <c r="L77" s="30">
        <v>0</v>
      </c>
      <c r="M77" s="30">
        <v>0</v>
      </c>
      <c r="N77" s="30">
        <v>0</v>
      </c>
      <c r="O77" s="48">
        <f t="shared" si="0"/>
        <v>0</v>
      </c>
    </row>
    <row r="78" spans="1:15" x14ac:dyDescent="0.35">
      <c r="A78" s="13" t="s">
        <v>93</v>
      </c>
      <c r="B78" s="26" t="s">
        <v>29</v>
      </c>
      <c r="C78" s="23">
        <v>1</v>
      </c>
      <c r="D78" s="23">
        <v>0</v>
      </c>
      <c r="E78" s="27">
        <v>2</v>
      </c>
      <c r="F78" s="27">
        <v>1</v>
      </c>
      <c r="G78" s="27">
        <v>0</v>
      </c>
      <c r="H78" s="27">
        <v>0</v>
      </c>
      <c r="I78" s="27">
        <v>2</v>
      </c>
      <c r="J78" s="22">
        <v>0</v>
      </c>
      <c r="K78" s="22">
        <v>0</v>
      </c>
      <c r="L78" s="31">
        <v>1</v>
      </c>
      <c r="M78" s="30">
        <v>0</v>
      </c>
      <c r="N78" s="30">
        <v>0</v>
      </c>
      <c r="O78" s="48">
        <f t="shared" si="0"/>
        <v>2</v>
      </c>
    </row>
    <row r="79" spans="1:15" x14ac:dyDescent="0.35">
      <c r="A79" s="13" t="s">
        <v>94</v>
      </c>
      <c r="B79" s="26" t="s">
        <v>29</v>
      </c>
      <c r="C79" s="23">
        <v>0</v>
      </c>
      <c r="D79" s="23">
        <v>0</v>
      </c>
      <c r="E79" s="27">
        <v>0</v>
      </c>
      <c r="F79" s="27">
        <v>2</v>
      </c>
      <c r="G79" s="27">
        <v>1</v>
      </c>
      <c r="H79" s="27">
        <v>0</v>
      </c>
      <c r="I79" s="27">
        <v>0</v>
      </c>
      <c r="J79" s="22">
        <v>0</v>
      </c>
      <c r="K79" s="22">
        <v>1</v>
      </c>
      <c r="L79" s="30">
        <v>0</v>
      </c>
      <c r="M79" s="31">
        <v>1</v>
      </c>
      <c r="N79" s="30">
        <v>0</v>
      </c>
      <c r="O79" s="48">
        <f t="shared" si="0"/>
        <v>2</v>
      </c>
    </row>
    <row r="80" spans="1:15" x14ac:dyDescent="0.35">
      <c r="A80" s="24" t="s">
        <v>95</v>
      </c>
      <c r="B80" s="28" t="s">
        <v>29</v>
      </c>
      <c r="C80" s="20">
        <v>1</v>
      </c>
      <c r="D80" s="20">
        <v>1</v>
      </c>
      <c r="E80" s="21">
        <v>0</v>
      </c>
      <c r="F80" s="21">
        <v>0</v>
      </c>
      <c r="G80" s="21">
        <v>0</v>
      </c>
      <c r="H80" s="21">
        <v>2</v>
      </c>
      <c r="I80" s="21">
        <v>1</v>
      </c>
      <c r="J80" s="22">
        <v>0</v>
      </c>
      <c r="K80" s="22">
        <v>0</v>
      </c>
      <c r="L80" s="31">
        <v>1</v>
      </c>
      <c r="M80" s="31">
        <v>1</v>
      </c>
      <c r="N80" s="30">
        <v>0</v>
      </c>
      <c r="O80" s="48">
        <f t="shared" si="0"/>
        <v>2</v>
      </c>
    </row>
    <row r="81" spans="1:15" x14ac:dyDescent="0.35">
      <c r="A81" s="13" t="s">
        <v>96</v>
      </c>
      <c r="B81" s="26" t="s">
        <v>29</v>
      </c>
      <c r="C81" s="23">
        <v>1</v>
      </c>
      <c r="D81" s="23">
        <v>0</v>
      </c>
      <c r="E81" s="27">
        <v>0</v>
      </c>
      <c r="F81" s="27">
        <v>0</v>
      </c>
      <c r="G81" s="27">
        <v>1</v>
      </c>
      <c r="H81" s="27">
        <v>0</v>
      </c>
      <c r="I81" s="27">
        <v>0</v>
      </c>
      <c r="J81" s="22">
        <v>1</v>
      </c>
      <c r="K81" s="22">
        <v>2</v>
      </c>
      <c r="L81" s="30">
        <v>0</v>
      </c>
      <c r="M81" s="31">
        <v>2</v>
      </c>
      <c r="N81" s="30">
        <v>0</v>
      </c>
      <c r="O81" s="48">
        <f t="shared" si="0"/>
        <v>2</v>
      </c>
    </row>
    <row r="82" spans="1:15" x14ac:dyDescent="0.35">
      <c r="A82" s="13" t="s">
        <v>97</v>
      </c>
      <c r="B82" s="26" t="s">
        <v>29</v>
      </c>
      <c r="C82" s="23">
        <v>0</v>
      </c>
      <c r="D82" s="23">
        <v>1</v>
      </c>
      <c r="E82" s="27"/>
      <c r="F82" s="27"/>
      <c r="G82" s="27"/>
      <c r="H82" s="27"/>
      <c r="I82" s="27">
        <v>0</v>
      </c>
      <c r="J82" s="22">
        <v>0</v>
      </c>
      <c r="K82" s="22">
        <v>0</v>
      </c>
      <c r="L82" s="30">
        <v>0</v>
      </c>
      <c r="M82" s="30">
        <v>0</v>
      </c>
      <c r="N82" s="30">
        <v>0</v>
      </c>
      <c r="O82" s="48">
        <f t="shared" si="0"/>
        <v>1</v>
      </c>
    </row>
    <row r="83" spans="1:15" x14ac:dyDescent="0.35">
      <c r="A83" s="24" t="s">
        <v>98</v>
      </c>
      <c r="B83" s="28" t="s">
        <v>29</v>
      </c>
      <c r="C83" s="20">
        <v>2</v>
      </c>
      <c r="D83" s="20">
        <v>2</v>
      </c>
      <c r="E83" s="21">
        <v>2</v>
      </c>
      <c r="F83" s="21">
        <v>0</v>
      </c>
      <c r="G83" s="21">
        <v>2</v>
      </c>
      <c r="H83" s="21">
        <v>3</v>
      </c>
      <c r="I83" s="21">
        <v>1</v>
      </c>
      <c r="J83" s="22">
        <v>1</v>
      </c>
      <c r="K83" s="22">
        <v>2</v>
      </c>
      <c r="L83" s="31">
        <v>3</v>
      </c>
      <c r="M83" s="31">
        <v>6</v>
      </c>
      <c r="N83" s="31">
        <v>5</v>
      </c>
      <c r="O83" s="48">
        <f t="shared" si="0"/>
        <v>6</v>
      </c>
    </row>
    <row r="84" spans="1:15" x14ac:dyDescent="0.35">
      <c r="A84" s="13" t="s">
        <v>99</v>
      </c>
      <c r="B84" s="26" t="s">
        <v>29</v>
      </c>
      <c r="C84" s="23">
        <v>0</v>
      </c>
      <c r="D84" s="23">
        <v>0</v>
      </c>
      <c r="E84" s="27">
        <v>0</v>
      </c>
      <c r="F84" s="27">
        <v>0</v>
      </c>
      <c r="G84" s="27">
        <v>1</v>
      </c>
      <c r="H84" s="27">
        <v>0</v>
      </c>
      <c r="I84" s="27">
        <v>0</v>
      </c>
      <c r="J84" s="22">
        <v>0</v>
      </c>
      <c r="K84" s="22">
        <v>1</v>
      </c>
      <c r="L84" s="30">
        <v>0</v>
      </c>
      <c r="M84" s="31">
        <v>1</v>
      </c>
      <c r="N84" s="30">
        <v>0</v>
      </c>
      <c r="O84" s="48">
        <f t="shared" ref="O84:O87" si="1">MAX(C84:N84)</f>
        <v>1</v>
      </c>
    </row>
    <row r="85" spans="1:15" x14ac:dyDescent="0.35">
      <c r="A85" s="13" t="s">
        <v>100</v>
      </c>
      <c r="B85" s="26" t="s">
        <v>29</v>
      </c>
      <c r="C85" s="23">
        <v>1</v>
      </c>
      <c r="D85" s="23">
        <v>2</v>
      </c>
      <c r="E85" s="27">
        <v>0</v>
      </c>
      <c r="F85" s="27">
        <v>0</v>
      </c>
      <c r="G85" s="27">
        <v>2</v>
      </c>
      <c r="H85" s="27">
        <v>1</v>
      </c>
      <c r="I85" s="27">
        <v>1</v>
      </c>
      <c r="J85" s="22">
        <v>1</v>
      </c>
      <c r="K85" s="22">
        <v>0</v>
      </c>
      <c r="L85" s="30">
        <v>0</v>
      </c>
      <c r="M85" s="31">
        <v>2</v>
      </c>
      <c r="N85" s="30">
        <v>0</v>
      </c>
      <c r="O85" s="48">
        <f t="shared" si="1"/>
        <v>2</v>
      </c>
    </row>
    <row r="86" spans="1:15" x14ac:dyDescent="0.35">
      <c r="A86" s="13" t="s">
        <v>101</v>
      </c>
      <c r="B86" s="26" t="s">
        <v>29</v>
      </c>
      <c r="C86" s="23">
        <v>1</v>
      </c>
      <c r="D86" s="23">
        <v>0</v>
      </c>
      <c r="E86" s="27">
        <v>1</v>
      </c>
      <c r="F86" s="27">
        <v>0</v>
      </c>
      <c r="G86" s="27">
        <v>0</v>
      </c>
      <c r="H86" s="27">
        <v>2</v>
      </c>
      <c r="I86" s="27">
        <v>1</v>
      </c>
      <c r="J86" s="22">
        <v>0</v>
      </c>
      <c r="K86" s="22">
        <v>0</v>
      </c>
      <c r="L86" s="31">
        <v>2</v>
      </c>
      <c r="M86" s="31">
        <v>1</v>
      </c>
      <c r="N86" s="218">
        <v>2</v>
      </c>
      <c r="O86" s="48">
        <f t="shared" si="1"/>
        <v>2</v>
      </c>
    </row>
    <row r="87" spans="1:15" x14ac:dyDescent="0.35">
      <c r="A87" s="13" t="s">
        <v>102</v>
      </c>
      <c r="B87" s="26" t="s">
        <v>29</v>
      </c>
      <c r="C87" s="23">
        <v>0</v>
      </c>
      <c r="D87" s="23">
        <v>0</v>
      </c>
      <c r="E87" s="27">
        <v>0</v>
      </c>
      <c r="F87" s="27">
        <v>1</v>
      </c>
      <c r="G87" s="27">
        <v>0</v>
      </c>
      <c r="H87" s="27">
        <v>1</v>
      </c>
      <c r="I87" s="27">
        <v>0</v>
      </c>
      <c r="J87" s="22">
        <v>0</v>
      </c>
      <c r="K87" s="22">
        <v>1</v>
      </c>
      <c r="L87" s="31">
        <v>1</v>
      </c>
      <c r="M87" s="31">
        <v>1</v>
      </c>
      <c r="N87" s="218">
        <v>1</v>
      </c>
      <c r="O87" s="48">
        <f t="shared" si="1"/>
        <v>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E19BD-90DC-4B04-B95A-6339D19E526D}">
  <dimension ref="A1:N56"/>
  <sheetViews>
    <sheetView tabSelected="1" topLeftCell="A29" zoomScale="70" zoomScaleNormal="70" workbookViewId="0">
      <selection activeCell="A55" sqref="A55"/>
    </sheetView>
  </sheetViews>
  <sheetFormatPr defaultRowHeight="14.5" x14ac:dyDescent="0.35"/>
  <cols>
    <col min="1" max="1" width="15.6328125" customWidth="1"/>
    <col min="2" max="2" width="8.1796875" style="251" customWidth="1"/>
    <col min="3" max="4" width="8.7265625" style="251"/>
    <col min="5" max="5" width="16.6328125" style="251" customWidth="1"/>
    <col min="6" max="6" width="16" style="251" customWidth="1"/>
    <col min="7" max="7" width="8.7265625" style="49"/>
    <col min="9" max="9" width="15.6328125" customWidth="1"/>
    <col min="10" max="10" width="8.1796875" style="251" customWidth="1"/>
    <col min="11" max="12" width="8.7265625" style="251"/>
    <col min="13" max="13" width="16.6328125" style="251" customWidth="1"/>
    <col min="14" max="14" width="16" style="251" customWidth="1"/>
  </cols>
  <sheetData>
    <row r="1" spans="1:14" s="191" customFormat="1" ht="46.5" customHeight="1" x14ac:dyDescent="0.35">
      <c r="A1" s="45"/>
      <c r="B1" s="196"/>
      <c r="C1" s="282" t="s">
        <v>274</v>
      </c>
      <c r="D1" s="282"/>
      <c r="E1" s="283" t="s">
        <v>275</v>
      </c>
      <c r="F1" s="226" t="s">
        <v>276</v>
      </c>
      <c r="J1" s="250"/>
      <c r="K1" s="283" t="s">
        <v>274</v>
      </c>
      <c r="L1" s="283"/>
      <c r="M1" s="283" t="s">
        <v>275</v>
      </c>
      <c r="N1" s="226" t="s">
        <v>276</v>
      </c>
    </row>
    <row r="2" spans="1:14" s="191" customFormat="1" ht="29" x14ac:dyDescent="0.35">
      <c r="A2" s="193" t="s">
        <v>160</v>
      </c>
      <c r="B2" s="192" t="s">
        <v>161</v>
      </c>
      <c r="C2" s="194" t="s">
        <v>241</v>
      </c>
      <c r="D2" s="194" t="s">
        <v>242</v>
      </c>
      <c r="E2" s="284"/>
      <c r="F2" s="192" t="s">
        <v>103</v>
      </c>
      <c r="I2" s="193" t="s">
        <v>160</v>
      </c>
      <c r="J2" s="192" t="s">
        <v>161</v>
      </c>
      <c r="K2" s="194" t="s">
        <v>241</v>
      </c>
      <c r="L2" s="194" t="s">
        <v>242</v>
      </c>
      <c r="M2" s="284"/>
      <c r="N2" s="192" t="s">
        <v>103</v>
      </c>
    </row>
    <row r="3" spans="1:14" x14ac:dyDescent="0.35">
      <c r="A3" s="96" t="s">
        <v>34</v>
      </c>
      <c r="B3" s="227" t="s">
        <v>164</v>
      </c>
      <c r="C3" s="263">
        <v>4.9327354260089683E-2</v>
      </c>
      <c r="D3" s="252">
        <v>3.6912751677852351E-2</v>
      </c>
      <c r="E3" s="234">
        <v>-0.2516778523489932</v>
      </c>
      <c r="F3" s="261">
        <v>0.39507307954078141</v>
      </c>
      <c r="G3" s="211"/>
      <c r="I3" s="96" t="s">
        <v>84</v>
      </c>
      <c r="J3" s="229" t="s">
        <v>163</v>
      </c>
      <c r="K3" s="258">
        <v>8.3333333333333329E-2</v>
      </c>
      <c r="L3" s="252">
        <v>3.4482758620689655E-2</v>
      </c>
      <c r="M3" s="233">
        <v>-0.58620689655172409</v>
      </c>
      <c r="N3" s="253">
        <v>0.20320040640081283</v>
      </c>
    </row>
    <row r="4" spans="1:14" x14ac:dyDescent="0.35">
      <c r="A4" s="101" t="s">
        <v>35</v>
      </c>
      <c r="B4" s="228" t="s">
        <v>167</v>
      </c>
      <c r="C4" s="252">
        <v>2.1428571428571429E-2</v>
      </c>
      <c r="D4" s="252">
        <v>3.0769230769230771E-2</v>
      </c>
      <c r="E4" s="223">
        <v>0.43589743589743596</v>
      </c>
      <c r="F4" s="253">
        <v>0.20838814375656101</v>
      </c>
      <c r="G4" s="211"/>
      <c r="I4" s="101" t="s">
        <v>85</v>
      </c>
      <c r="J4" s="228" t="s">
        <v>165</v>
      </c>
      <c r="K4" s="252">
        <v>4.9382716049382713E-2</v>
      </c>
      <c r="L4" s="252">
        <v>3.2967032967032968E-2</v>
      </c>
      <c r="M4" s="233">
        <v>-0.33241758241758235</v>
      </c>
      <c r="N4" s="253">
        <v>0.20045369352634795</v>
      </c>
    </row>
    <row r="5" spans="1:14" x14ac:dyDescent="0.35">
      <c r="A5" s="101" t="s">
        <v>36</v>
      </c>
      <c r="B5" s="228" t="s">
        <v>168</v>
      </c>
      <c r="C5" s="257">
        <v>1.1583011583011582E-2</v>
      </c>
      <c r="D5" s="257">
        <v>1.1538461538461539E-2</v>
      </c>
      <c r="E5" s="223">
        <v>-3.8461538461537397E-3</v>
      </c>
      <c r="F5" s="256">
        <v>0.13146996568633895</v>
      </c>
      <c r="G5" s="211"/>
      <c r="I5" s="96" t="s">
        <v>86</v>
      </c>
      <c r="J5" s="229" t="s">
        <v>172</v>
      </c>
      <c r="K5" s="252">
        <v>4.0816326530612242E-2</v>
      </c>
      <c r="L5" s="252">
        <v>6.3157894736842107E-2</v>
      </c>
      <c r="M5" s="223">
        <v>0.54736842105263173</v>
      </c>
      <c r="N5" s="260">
        <v>1.0494372392804359</v>
      </c>
    </row>
    <row r="6" spans="1:14" x14ac:dyDescent="0.35">
      <c r="A6" s="96" t="s">
        <v>37</v>
      </c>
      <c r="B6" s="229" t="s">
        <v>170</v>
      </c>
      <c r="C6" s="252">
        <v>2.0761245674740483E-2</v>
      </c>
      <c r="D6" s="252">
        <v>2.0779220779220779E-2</v>
      </c>
      <c r="E6" s="223">
        <v>8.6580086580091817E-4</v>
      </c>
      <c r="F6" s="253">
        <v>0.17625435265631836</v>
      </c>
      <c r="G6" s="211"/>
      <c r="I6" s="96" t="s">
        <v>87</v>
      </c>
      <c r="J6" s="229" t="s">
        <v>173</v>
      </c>
      <c r="K6" s="254">
        <v>0</v>
      </c>
      <c r="L6" s="258">
        <v>0.1</v>
      </c>
      <c r="M6" s="223" t="s">
        <v>132</v>
      </c>
      <c r="N6" s="253">
        <v>0.23679287727025172</v>
      </c>
    </row>
    <row r="7" spans="1:14" x14ac:dyDescent="0.35">
      <c r="A7" s="96" t="s">
        <v>38</v>
      </c>
      <c r="B7" s="229" t="s">
        <v>171</v>
      </c>
      <c r="C7" s="252">
        <v>2.0100502512562814E-2</v>
      </c>
      <c r="D7" s="252">
        <v>2.976190476190476E-2</v>
      </c>
      <c r="E7" s="223">
        <v>0.48065476190476181</v>
      </c>
      <c r="F7" s="253">
        <v>0.1610305958132045</v>
      </c>
      <c r="G7" s="211"/>
      <c r="I7" s="96" t="s">
        <v>88</v>
      </c>
      <c r="J7" s="229" t="s">
        <v>175</v>
      </c>
      <c r="K7" s="258">
        <v>0.14285714285714285</v>
      </c>
      <c r="L7" s="258">
        <v>9.0909090909090912E-2</v>
      </c>
      <c r="M7" s="233">
        <v>-0.36363636363636359</v>
      </c>
      <c r="N7" s="253">
        <v>0.18971732119142479</v>
      </c>
    </row>
    <row r="8" spans="1:14" x14ac:dyDescent="0.35">
      <c r="A8" s="96" t="s">
        <v>39</v>
      </c>
      <c r="B8" s="229" t="s">
        <v>174</v>
      </c>
      <c r="C8" s="263">
        <v>6.4220183486238536E-2</v>
      </c>
      <c r="D8" s="258">
        <v>8.1967213114754092E-2</v>
      </c>
      <c r="E8" s="223">
        <v>0.27634660421545648</v>
      </c>
      <c r="F8" s="253">
        <v>0.30382254332889247</v>
      </c>
      <c r="G8" s="211"/>
      <c r="I8" s="96" t="s">
        <v>89</v>
      </c>
      <c r="J8" s="229" t="s">
        <v>176</v>
      </c>
      <c r="K8" s="254">
        <v>0</v>
      </c>
      <c r="L8" s="254">
        <v>0</v>
      </c>
      <c r="M8" s="223" t="s">
        <v>132</v>
      </c>
      <c r="N8" s="255">
        <v>0</v>
      </c>
    </row>
    <row r="9" spans="1:14" x14ac:dyDescent="0.35">
      <c r="A9" s="96" t="s">
        <v>40</v>
      </c>
      <c r="B9" s="227" t="s">
        <v>178</v>
      </c>
      <c r="C9" s="252">
        <v>2.6578073089700997E-2</v>
      </c>
      <c r="D9" s="252">
        <v>0.02</v>
      </c>
      <c r="E9" s="223">
        <v>-0.2475</v>
      </c>
      <c r="F9" s="253">
        <v>0.17308866837942025</v>
      </c>
      <c r="G9" s="211"/>
      <c r="I9" s="96" t="s">
        <v>90</v>
      </c>
      <c r="J9" s="229" t="s">
        <v>177</v>
      </c>
      <c r="K9" s="252">
        <v>5.8333333333333334E-2</v>
      </c>
      <c r="L9" s="252">
        <v>6.3157894736842107E-2</v>
      </c>
      <c r="M9" s="223">
        <v>8.2706766917293256E-2</v>
      </c>
      <c r="N9" s="260">
        <v>0.92387287509238725</v>
      </c>
    </row>
    <row r="10" spans="1:14" x14ac:dyDescent="0.35">
      <c r="A10" s="96" t="s">
        <v>41</v>
      </c>
      <c r="B10" s="229" t="s">
        <v>180</v>
      </c>
      <c r="C10" s="252">
        <v>3.3766233766233764E-2</v>
      </c>
      <c r="D10" s="252">
        <v>4.6948356807511735E-2</v>
      </c>
      <c r="E10" s="223">
        <v>0.39039364391477072</v>
      </c>
      <c r="F10" s="253">
        <v>0.22107451795622501</v>
      </c>
      <c r="G10" s="211"/>
      <c r="I10" s="96" t="s">
        <v>91</v>
      </c>
      <c r="J10" s="229" t="s">
        <v>179</v>
      </c>
      <c r="K10" s="252">
        <v>2.4390243902439025E-2</v>
      </c>
      <c r="L10" s="252">
        <v>2.1739130434782608E-2</v>
      </c>
      <c r="M10" s="223">
        <v>-0.1086956521739131</v>
      </c>
      <c r="N10" s="253">
        <v>0.34195438328526973</v>
      </c>
    </row>
    <row r="11" spans="1:14" x14ac:dyDescent="0.35">
      <c r="A11" s="96" t="s">
        <v>181</v>
      </c>
      <c r="B11" s="227" t="s">
        <v>182</v>
      </c>
      <c r="C11" s="252">
        <v>2.3255813953488372E-2</v>
      </c>
      <c r="D11" s="254">
        <v>6.6225165562913907E-3</v>
      </c>
      <c r="E11" s="233">
        <v>-0.71523178807947019</v>
      </c>
      <c r="F11" s="255">
        <v>5.1392083049606213E-2</v>
      </c>
      <c r="G11" s="211"/>
      <c r="I11" s="103" t="s">
        <v>92</v>
      </c>
      <c r="J11" s="227" t="s">
        <v>185</v>
      </c>
      <c r="K11" s="254">
        <v>0</v>
      </c>
      <c r="L11" s="254">
        <v>0</v>
      </c>
      <c r="M11" s="223" t="s">
        <v>132</v>
      </c>
      <c r="N11" s="255">
        <v>0</v>
      </c>
    </row>
    <row r="12" spans="1:14" x14ac:dyDescent="0.35">
      <c r="A12" s="101" t="s">
        <v>183</v>
      </c>
      <c r="B12" s="228" t="s">
        <v>175</v>
      </c>
      <c r="C12" s="252">
        <v>4.6728971962616821E-2</v>
      </c>
      <c r="D12" s="257">
        <v>1.3698630136986301E-2</v>
      </c>
      <c r="E12" s="233">
        <v>-0.70684931506849313</v>
      </c>
      <c r="F12" s="255">
        <v>8.9134702590922973E-2</v>
      </c>
      <c r="G12" s="211"/>
      <c r="I12" s="96" t="s">
        <v>93</v>
      </c>
      <c r="J12" s="229" t="s">
        <v>189</v>
      </c>
      <c r="K12" s="258">
        <v>0.15151515151515152</v>
      </c>
      <c r="L12" s="252">
        <v>4.1666666666666664E-2</v>
      </c>
      <c r="M12" s="233">
        <v>-0.72500000000000009</v>
      </c>
      <c r="N12" s="253">
        <v>0.1237248606548757</v>
      </c>
    </row>
    <row r="13" spans="1:14" x14ac:dyDescent="0.35">
      <c r="A13" s="96" t="s">
        <v>277</v>
      </c>
      <c r="B13" s="229" t="s">
        <v>182</v>
      </c>
      <c r="C13" s="252">
        <v>3.5842293906810034E-2</v>
      </c>
      <c r="D13" s="252">
        <v>5.1999999999999998E-2</v>
      </c>
      <c r="E13" s="223">
        <v>0.45079999999999998</v>
      </c>
      <c r="F13" s="253">
        <v>0.31061911167712813</v>
      </c>
      <c r="G13" s="211"/>
      <c r="I13" s="101" t="s">
        <v>94</v>
      </c>
      <c r="J13" s="228" t="s">
        <v>175</v>
      </c>
      <c r="K13" s="258">
        <v>0.12</v>
      </c>
      <c r="L13" s="258">
        <v>0.08</v>
      </c>
      <c r="M13" s="233">
        <v>-0.33333333333333331</v>
      </c>
      <c r="N13" s="253">
        <v>0.2543704014600861</v>
      </c>
    </row>
    <row r="14" spans="1:14" x14ac:dyDescent="0.35">
      <c r="A14" s="103" t="s">
        <v>45</v>
      </c>
      <c r="B14" s="227" t="s">
        <v>167</v>
      </c>
      <c r="C14" s="257">
        <v>1.0852713178294573E-2</v>
      </c>
      <c r="D14" s="254">
        <v>7.6335877862595417E-3</v>
      </c>
      <c r="E14" s="234">
        <v>-0.29661941112322793</v>
      </c>
      <c r="F14" s="256">
        <v>9.3864911184238828E-2</v>
      </c>
      <c r="G14" s="211"/>
      <c r="I14" s="96" t="s">
        <v>225</v>
      </c>
      <c r="J14" s="229" t="s">
        <v>226</v>
      </c>
      <c r="K14" s="252">
        <v>2.9126213592233011E-2</v>
      </c>
      <c r="L14" s="252">
        <v>1.9607843137254902E-2</v>
      </c>
      <c r="M14" s="233">
        <v>-0.32679738562091504</v>
      </c>
      <c r="N14" s="253">
        <v>0.11441745781571352</v>
      </c>
    </row>
    <row r="15" spans="1:14" x14ac:dyDescent="0.35">
      <c r="A15" s="96" t="s">
        <v>46</v>
      </c>
      <c r="B15" s="229" t="s">
        <v>175</v>
      </c>
      <c r="C15" s="252">
        <v>4.1237113402061855E-2</v>
      </c>
      <c r="D15" s="252">
        <v>4.9107142857142856E-2</v>
      </c>
      <c r="E15" s="223">
        <v>0.19084821428571427</v>
      </c>
      <c r="F15" s="253">
        <v>0.33167345843453144</v>
      </c>
      <c r="G15" s="211"/>
      <c r="I15" s="96" t="s">
        <v>96</v>
      </c>
      <c r="J15" s="229" t="s">
        <v>202</v>
      </c>
      <c r="K15" s="252">
        <v>1.6666666666666666E-2</v>
      </c>
      <c r="L15" s="258">
        <v>0.12195121951219512</v>
      </c>
      <c r="M15" s="259">
        <v>6.3170731707317076</v>
      </c>
      <c r="N15" s="253">
        <v>0.40644788931611076</v>
      </c>
    </row>
    <row r="16" spans="1:14" x14ac:dyDescent="0.35">
      <c r="A16" s="96" t="s">
        <v>186</v>
      </c>
      <c r="B16" s="229" t="s">
        <v>187</v>
      </c>
      <c r="C16" s="252">
        <v>1.8072289156626505E-2</v>
      </c>
      <c r="D16" s="252">
        <v>2.7072758037225041E-2</v>
      </c>
      <c r="E16" s="223">
        <v>0.49802594472645234</v>
      </c>
      <c r="F16" s="261">
        <v>0.46821753972167401</v>
      </c>
      <c r="G16" s="211"/>
      <c r="I16" s="96" t="s">
        <v>97</v>
      </c>
      <c r="J16" s="227" t="s">
        <v>207</v>
      </c>
      <c r="K16" s="254">
        <v>0</v>
      </c>
      <c r="L16" s="254">
        <v>0</v>
      </c>
      <c r="M16" s="223" t="s">
        <v>132</v>
      </c>
      <c r="N16" s="255">
        <v>0</v>
      </c>
    </row>
    <row r="17" spans="1:14" x14ac:dyDescent="0.35">
      <c r="A17" s="96" t="s">
        <v>188</v>
      </c>
      <c r="B17" s="229" t="s">
        <v>170</v>
      </c>
      <c r="C17" s="254">
        <v>7.4349442379182153E-3</v>
      </c>
      <c r="D17" s="254">
        <v>3.6496350364963502E-3</v>
      </c>
      <c r="E17" s="233">
        <v>-0.50912408759124084</v>
      </c>
      <c r="F17" s="255">
        <v>2.9496001816953714E-2</v>
      </c>
      <c r="G17" s="211"/>
      <c r="I17" s="96" t="s">
        <v>98</v>
      </c>
      <c r="J17" s="229" t="s">
        <v>172</v>
      </c>
      <c r="K17" s="252">
        <v>4.3478260869565216E-2</v>
      </c>
      <c r="L17" s="252">
        <v>7.1729957805907171E-2</v>
      </c>
      <c r="M17" s="223">
        <v>0.64978902953586504</v>
      </c>
      <c r="N17" s="260">
        <v>0.88790928700884242</v>
      </c>
    </row>
    <row r="18" spans="1:14" x14ac:dyDescent="0.35">
      <c r="A18" s="96" t="s">
        <v>49</v>
      </c>
      <c r="B18" s="229" t="s">
        <v>170</v>
      </c>
      <c r="C18" s="252">
        <v>1.7647058823529412E-2</v>
      </c>
      <c r="D18" s="252">
        <v>1.6085790884718499E-2</v>
      </c>
      <c r="E18" s="223">
        <v>-8.8471849865951718E-2</v>
      </c>
      <c r="F18" s="253">
        <v>0.14707143995195665</v>
      </c>
      <c r="G18" s="211"/>
      <c r="I18" s="96" t="s">
        <v>99</v>
      </c>
      <c r="J18" s="229" t="s">
        <v>214</v>
      </c>
      <c r="K18" s="252">
        <v>1.098901098901099E-2</v>
      </c>
      <c r="L18" s="252">
        <v>2.2222222222222223E-2</v>
      </c>
      <c r="M18" s="259">
        <v>1.0222222222222221</v>
      </c>
      <c r="N18" s="253">
        <v>0.13101652445914741</v>
      </c>
    </row>
    <row r="19" spans="1:14" x14ac:dyDescent="0.35">
      <c r="A19" s="104" t="s">
        <v>190</v>
      </c>
      <c r="B19" s="229" t="s">
        <v>185</v>
      </c>
      <c r="C19" s="258">
        <v>8.1871345029239762E-2</v>
      </c>
      <c r="D19" s="258">
        <v>9.1743119266055051E-2</v>
      </c>
      <c r="E19" s="223">
        <v>0.12057667103538676</v>
      </c>
      <c r="F19" s="261">
        <v>0.38925121689661685</v>
      </c>
      <c r="G19" s="211"/>
      <c r="I19" s="96" t="s">
        <v>100</v>
      </c>
      <c r="J19" s="229" t="s">
        <v>217</v>
      </c>
      <c r="K19" s="252">
        <v>4.0816326530612242E-2</v>
      </c>
      <c r="L19" s="252">
        <v>3.7974683544303799E-2</v>
      </c>
      <c r="M19" s="223">
        <v>-6.9620253164556861E-2</v>
      </c>
      <c r="N19" s="253">
        <v>0.31340430199638541</v>
      </c>
    </row>
    <row r="20" spans="1:14" x14ac:dyDescent="0.35">
      <c r="A20" s="96" t="s">
        <v>191</v>
      </c>
      <c r="B20" s="229" t="s">
        <v>170</v>
      </c>
      <c r="C20" s="252">
        <v>2.0202020202020204E-2</v>
      </c>
      <c r="D20" s="252">
        <v>2.4413145539906103E-2</v>
      </c>
      <c r="E20" s="223">
        <v>0.208450704225352</v>
      </c>
      <c r="F20" s="253">
        <v>0.23208255712131939</v>
      </c>
      <c r="G20" s="211"/>
      <c r="I20" s="96" t="s">
        <v>101</v>
      </c>
      <c r="J20" s="229" t="s">
        <v>173</v>
      </c>
      <c r="K20" s="258">
        <v>7.8431372549019607E-2</v>
      </c>
      <c r="L20" s="258">
        <v>0.1</v>
      </c>
      <c r="M20" s="223">
        <v>0.27500000000000008</v>
      </c>
      <c r="N20" s="253">
        <v>0.47152462773130643</v>
      </c>
    </row>
    <row r="21" spans="1:14" x14ac:dyDescent="0.35">
      <c r="A21" s="96" t="s">
        <v>52</v>
      </c>
      <c r="B21" s="229" t="s">
        <v>192</v>
      </c>
      <c r="C21" s="252">
        <v>2.4064171122994651E-2</v>
      </c>
      <c r="D21" s="252">
        <v>2.5821596244131457E-2</v>
      </c>
      <c r="E21" s="223">
        <v>7.303077725612947E-2</v>
      </c>
      <c r="F21" s="253">
        <v>0.25984026910003144</v>
      </c>
      <c r="G21" s="211"/>
      <c r="I21" s="101" t="s">
        <v>223</v>
      </c>
      <c r="J21" s="228" t="s">
        <v>195</v>
      </c>
      <c r="K21" s="252">
        <v>8.6956521739130436E-3</v>
      </c>
      <c r="L21" s="252">
        <v>1.7316017316017316E-2</v>
      </c>
      <c r="M21" s="259">
        <v>0.9913419913419913</v>
      </c>
      <c r="N21" s="253">
        <v>0.25314052463373732</v>
      </c>
    </row>
    <row r="22" spans="1:14" x14ac:dyDescent="0.35">
      <c r="A22" s="96" t="s">
        <v>53</v>
      </c>
      <c r="B22" s="229" t="s">
        <v>193</v>
      </c>
      <c r="C22" s="252">
        <v>4.2105263157894736E-2</v>
      </c>
      <c r="D22" s="252">
        <v>4.3689320388349516E-2</v>
      </c>
      <c r="E22" s="223">
        <v>3.762135922330103E-2</v>
      </c>
      <c r="F22" s="260">
        <v>0.63038747816991514</v>
      </c>
    </row>
    <row r="23" spans="1:14" x14ac:dyDescent="0.35">
      <c r="A23" s="105" t="s">
        <v>54</v>
      </c>
      <c r="B23" s="227" t="s">
        <v>195</v>
      </c>
      <c r="C23" s="257">
        <v>9.7719869706840382E-3</v>
      </c>
      <c r="D23" s="252">
        <v>2.2140221402214021E-2</v>
      </c>
      <c r="E23" s="259">
        <v>1.2656826568265682</v>
      </c>
      <c r="F23" s="253">
        <v>0.25436285284896992</v>
      </c>
      <c r="L23" s="251">
        <f>COUNTIF(L3:L21, "&gt;2.2%")</f>
        <v>13</v>
      </c>
      <c r="M23" s="251">
        <f>COUNTIF(M3:M21, "&gt;0")</f>
        <v>7</v>
      </c>
    </row>
    <row r="24" spans="1:14" x14ac:dyDescent="0.35">
      <c r="A24" s="96" t="s">
        <v>196</v>
      </c>
      <c r="B24" s="229" t="s">
        <v>197</v>
      </c>
      <c r="C24" s="252">
        <v>4.5454545454545456E-2</v>
      </c>
      <c r="D24" s="252">
        <v>2.4291497975708502E-2</v>
      </c>
      <c r="E24" s="234">
        <v>-0.46558704453441296</v>
      </c>
      <c r="F24" s="253">
        <v>0.19566440293822709</v>
      </c>
    </row>
    <row r="25" spans="1:14" x14ac:dyDescent="0.35">
      <c r="A25" s="101" t="s">
        <v>198</v>
      </c>
      <c r="B25" s="228" t="s">
        <v>185</v>
      </c>
      <c r="C25" s="263">
        <v>6.535947712418301E-2</v>
      </c>
      <c r="D25" s="252">
        <v>1.9108280254777069E-2</v>
      </c>
      <c r="E25" s="233">
        <v>-0.70764331210191089</v>
      </c>
      <c r="F25" s="256">
        <v>0.12771582377770635</v>
      </c>
    </row>
    <row r="26" spans="1:14" x14ac:dyDescent="0.35">
      <c r="A26" s="96" t="s">
        <v>199</v>
      </c>
      <c r="B26" s="228" t="s">
        <v>185</v>
      </c>
      <c r="C26" s="252">
        <v>2.8685258964143426E-2</v>
      </c>
      <c r="D26" s="252">
        <v>5.0235478806907381E-2</v>
      </c>
      <c r="E26" s="262">
        <v>0.75126460840746567</v>
      </c>
      <c r="F26" s="253">
        <v>0.3266246001400403</v>
      </c>
    </row>
    <row r="27" spans="1:14" x14ac:dyDescent="0.35">
      <c r="A27" s="96" t="s">
        <v>58</v>
      </c>
      <c r="B27" s="229" t="s">
        <v>200</v>
      </c>
      <c r="C27" s="252">
        <v>2.4096385542168676E-2</v>
      </c>
      <c r="D27" s="252">
        <v>1.8617021276595744E-2</v>
      </c>
      <c r="E27" s="223">
        <v>-0.22739361702127667</v>
      </c>
      <c r="F27" s="253">
        <v>0.22891788878841937</v>
      </c>
    </row>
    <row r="28" spans="1:14" x14ac:dyDescent="0.35">
      <c r="A28" s="96" t="s">
        <v>203</v>
      </c>
      <c r="B28" s="229" t="s">
        <v>179</v>
      </c>
      <c r="C28" s="252">
        <v>1.5659955257270694E-2</v>
      </c>
      <c r="D28" s="257">
        <v>1.2500000000000001E-2</v>
      </c>
      <c r="E28" s="223">
        <v>-0.20178571428571426</v>
      </c>
      <c r="F28" s="253">
        <v>0.18296671378059545</v>
      </c>
    </row>
    <row r="29" spans="1:14" x14ac:dyDescent="0.35">
      <c r="A29" s="104" t="s">
        <v>60</v>
      </c>
      <c r="B29" s="229" t="s">
        <v>204</v>
      </c>
      <c r="C29" s="263">
        <v>6.9182389937106917E-2</v>
      </c>
      <c r="D29" s="263">
        <v>5.8479532163742687E-2</v>
      </c>
      <c r="E29" s="223">
        <v>-0.15470494417862843</v>
      </c>
      <c r="F29" s="261">
        <v>0.4251194585678576</v>
      </c>
    </row>
    <row r="30" spans="1:14" x14ac:dyDescent="0.35">
      <c r="A30" s="96" t="s">
        <v>205</v>
      </c>
      <c r="B30" s="227" t="s">
        <v>193</v>
      </c>
      <c r="C30" s="252">
        <v>2.2421524663677129E-2</v>
      </c>
      <c r="D30" s="252">
        <v>5.2845528455284556E-2</v>
      </c>
      <c r="E30" s="259">
        <v>1.3569105691056913</v>
      </c>
      <c r="F30" s="260">
        <v>0.60098654252442085</v>
      </c>
    </row>
    <row r="31" spans="1:14" x14ac:dyDescent="0.35">
      <c r="A31" s="96" t="s">
        <v>62</v>
      </c>
      <c r="B31" s="229" t="s">
        <v>202</v>
      </c>
      <c r="C31" s="257">
        <v>1.0256410256410256E-2</v>
      </c>
      <c r="D31" s="257">
        <v>1.6064257028112448E-2</v>
      </c>
      <c r="E31" s="262">
        <v>0.56626506024096368</v>
      </c>
      <c r="F31" s="256">
        <v>0.13362909907261405</v>
      </c>
    </row>
    <row r="32" spans="1:14" x14ac:dyDescent="0.35">
      <c r="A32" s="104" t="s">
        <v>63</v>
      </c>
      <c r="B32" s="229" t="s">
        <v>206</v>
      </c>
      <c r="C32" s="258">
        <v>8.4112149532710276E-2</v>
      </c>
      <c r="D32" s="258">
        <v>8.9552238805970144E-2</v>
      </c>
      <c r="E32" s="223">
        <v>6.4676616915422883E-2</v>
      </c>
      <c r="F32" s="253">
        <v>0.29653791978649269</v>
      </c>
    </row>
    <row r="33" spans="1:6" x14ac:dyDescent="0.35">
      <c r="A33" s="96" t="s">
        <v>208</v>
      </c>
      <c r="B33" s="229" t="s">
        <v>179</v>
      </c>
      <c r="C33" s="254">
        <v>8.9820359281437123E-3</v>
      </c>
      <c r="D33" s="254">
        <v>6.5789473684210523E-3</v>
      </c>
      <c r="E33" s="234">
        <v>-0.26754385964912281</v>
      </c>
      <c r="F33" s="255">
        <v>6.2133895437974068E-2</v>
      </c>
    </row>
    <row r="34" spans="1:6" x14ac:dyDescent="0.35">
      <c r="A34" s="96" t="s">
        <v>209</v>
      </c>
      <c r="B34" s="229" t="s">
        <v>163</v>
      </c>
      <c r="C34" s="258">
        <v>7.2104879825200294E-2</v>
      </c>
      <c r="D34" s="263">
        <v>6.0512024825446084E-2</v>
      </c>
      <c r="E34" s="223">
        <v>-0.16077767590568212</v>
      </c>
      <c r="F34" s="253">
        <v>0.18435443037376323</v>
      </c>
    </row>
    <row r="35" spans="1:6" x14ac:dyDescent="0.35">
      <c r="A35" s="96" t="s">
        <v>210</v>
      </c>
      <c r="B35" s="229" t="s">
        <v>185</v>
      </c>
      <c r="C35" s="252">
        <v>4.7619047619047616E-2</v>
      </c>
      <c r="D35" s="263">
        <v>5.7553956834532377E-2</v>
      </c>
      <c r="E35" s="223">
        <v>0.20863309352517997</v>
      </c>
      <c r="F35" s="261">
        <v>0.38831181438695273</v>
      </c>
    </row>
    <row r="36" spans="1:6" x14ac:dyDescent="0.35">
      <c r="A36" s="96" t="s">
        <v>67</v>
      </c>
      <c r="B36" s="229" t="s">
        <v>211</v>
      </c>
      <c r="C36" s="254">
        <v>8.2872928176795577E-3</v>
      </c>
      <c r="D36" s="252">
        <v>2.7027027027027029E-2</v>
      </c>
      <c r="E36" s="259">
        <v>2.2612612612612617</v>
      </c>
      <c r="F36" s="253">
        <v>0.32257284097965372</v>
      </c>
    </row>
    <row r="37" spans="1:6" x14ac:dyDescent="0.35">
      <c r="A37" s="104" t="s">
        <v>212</v>
      </c>
      <c r="B37" s="229" t="s">
        <v>213</v>
      </c>
      <c r="C37" s="252">
        <v>1.9417475728155338E-2</v>
      </c>
      <c r="D37" s="254">
        <v>0</v>
      </c>
      <c r="E37" s="233">
        <v>-1</v>
      </c>
      <c r="F37" s="255">
        <v>0</v>
      </c>
    </row>
    <row r="38" spans="1:6" x14ac:dyDescent="0.35">
      <c r="A38" s="96" t="s">
        <v>69</v>
      </c>
      <c r="B38" s="227" t="s">
        <v>214</v>
      </c>
      <c r="C38" s="252">
        <v>3.2719836400817999E-2</v>
      </c>
      <c r="D38" s="252">
        <v>3.6960985626283367E-2</v>
      </c>
      <c r="E38" s="223">
        <v>0.12962012320328531</v>
      </c>
      <c r="F38" s="253">
        <v>0.23077840273139061</v>
      </c>
    </row>
    <row r="39" spans="1:6" x14ac:dyDescent="0.35">
      <c r="A39" s="96" t="s">
        <v>278</v>
      </c>
      <c r="B39" s="229" t="s">
        <v>204</v>
      </c>
      <c r="C39" s="263">
        <v>4.9032258064516131E-2</v>
      </c>
      <c r="D39" s="252">
        <v>4.5801526717557252E-2</v>
      </c>
      <c r="E39" s="223">
        <v>-6.5889915628766602E-2</v>
      </c>
      <c r="F39" s="260">
        <v>0.54008039482448678</v>
      </c>
    </row>
    <row r="40" spans="1:6" x14ac:dyDescent="0.35">
      <c r="A40" s="105" t="s">
        <v>71</v>
      </c>
      <c r="B40" s="229" t="s">
        <v>189</v>
      </c>
      <c r="C40" s="258">
        <v>6.9930069930069935E-2</v>
      </c>
      <c r="D40" s="263">
        <v>6.0240963855421686E-2</v>
      </c>
      <c r="E40" s="223">
        <v>-0.13855421686746994</v>
      </c>
      <c r="F40" s="253">
        <v>0.32227448440110928</v>
      </c>
    </row>
    <row r="41" spans="1:6" x14ac:dyDescent="0.35">
      <c r="A41" s="104" t="s">
        <v>72</v>
      </c>
      <c r="B41" s="229" t="s">
        <v>178</v>
      </c>
      <c r="C41" s="252">
        <v>3.3557046979865772E-2</v>
      </c>
      <c r="D41" s="252">
        <v>2.8248587570621469E-2</v>
      </c>
      <c r="E41" s="223">
        <v>-0.15819209039548024</v>
      </c>
      <c r="F41" s="253">
        <v>0.22658986780747112</v>
      </c>
    </row>
    <row r="42" spans="1:6" x14ac:dyDescent="0.35">
      <c r="A42" s="103" t="s">
        <v>73</v>
      </c>
      <c r="B42" s="227" t="s">
        <v>185</v>
      </c>
      <c r="C42" s="252">
        <v>4.5918367346938778E-2</v>
      </c>
      <c r="D42" s="258">
        <v>9.4339622641509441E-2</v>
      </c>
      <c r="E42" s="262">
        <v>1.0545073375262055</v>
      </c>
      <c r="F42" s="260">
        <v>0.82554227808391634</v>
      </c>
    </row>
    <row r="43" spans="1:6" x14ac:dyDescent="0.35">
      <c r="A43" s="96" t="s">
        <v>218</v>
      </c>
      <c r="B43" s="229" t="s">
        <v>170</v>
      </c>
      <c r="C43" s="257">
        <v>1.1589403973509934E-2</v>
      </c>
      <c r="D43" s="252">
        <v>2.3661270236612703E-2</v>
      </c>
      <c r="E43" s="262">
        <v>1.0416296032734389</v>
      </c>
      <c r="F43" s="253">
        <v>0.26400659182774544</v>
      </c>
    </row>
    <row r="44" spans="1:6" x14ac:dyDescent="0.35">
      <c r="A44" s="104" t="s">
        <v>219</v>
      </c>
      <c r="B44" s="229" t="s">
        <v>185</v>
      </c>
      <c r="C44" s="252">
        <v>4.336734693877551E-2</v>
      </c>
      <c r="D44" s="252">
        <v>3.2941176470588238E-2</v>
      </c>
      <c r="E44" s="223">
        <v>-0.24041522491349474</v>
      </c>
      <c r="F44" s="253">
        <v>0.20366421008836116</v>
      </c>
    </row>
    <row r="45" spans="1:6" x14ac:dyDescent="0.35">
      <c r="A45" s="96" t="s">
        <v>220</v>
      </c>
      <c r="B45" s="227" t="s">
        <v>185</v>
      </c>
      <c r="C45" s="252">
        <v>4.7872340425531915E-2</v>
      </c>
      <c r="D45" s="258">
        <v>6.8322981366459631E-2</v>
      </c>
      <c r="E45" s="223">
        <v>0.4271911663216012</v>
      </c>
      <c r="F45" s="253">
        <v>0.25873768937834746</v>
      </c>
    </row>
    <row r="46" spans="1:6" x14ac:dyDescent="0.35">
      <c r="A46" s="96" t="s">
        <v>221</v>
      </c>
      <c r="B46" s="229" t="s">
        <v>185</v>
      </c>
      <c r="C46" s="252">
        <v>3.3018867924528301E-2</v>
      </c>
      <c r="D46" s="252">
        <v>5.6537102473498232E-2</v>
      </c>
      <c r="E46" s="262">
        <v>0.71226653205451795</v>
      </c>
      <c r="F46" s="253">
        <v>0.31703163282188868</v>
      </c>
    </row>
    <row r="47" spans="1:6" x14ac:dyDescent="0.35">
      <c r="A47" s="96" t="s">
        <v>222</v>
      </c>
      <c r="B47" s="229" t="s">
        <v>173</v>
      </c>
      <c r="C47" s="258">
        <v>7.5630252100840331E-2</v>
      </c>
      <c r="D47" s="252">
        <v>5.46875E-2</v>
      </c>
      <c r="E47" s="234">
        <v>-0.27690972222222215</v>
      </c>
      <c r="F47" s="253">
        <v>0.20931480797609023</v>
      </c>
    </row>
    <row r="48" spans="1:6" x14ac:dyDescent="0.35">
      <c r="A48" s="96" t="s">
        <v>224</v>
      </c>
      <c r="B48" s="227" t="s">
        <v>204</v>
      </c>
      <c r="C48" s="252">
        <v>4.7445255474452552E-2</v>
      </c>
      <c r="D48" s="263">
        <v>6.545454545454546E-2</v>
      </c>
      <c r="E48" s="223">
        <v>0.37958041958041977</v>
      </c>
      <c r="F48" s="260">
        <v>0.68235320876596417</v>
      </c>
    </row>
    <row r="49" spans="1:6" x14ac:dyDescent="0.35">
      <c r="A49" s="96" t="s">
        <v>80</v>
      </c>
      <c r="B49" s="229" t="s">
        <v>211</v>
      </c>
      <c r="C49" s="254">
        <v>8.1632653061224497E-3</v>
      </c>
      <c r="D49" s="257">
        <v>1.2448132780082987E-2</v>
      </c>
      <c r="E49" s="223">
        <v>0.52489626556016578</v>
      </c>
      <c r="F49" s="253">
        <v>0.15003525828569714</v>
      </c>
    </row>
    <row r="50" spans="1:6" x14ac:dyDescent="0.35">
      <c r="A50" s="96" t="s">
        <v>227</v>
      </c>
      <c r="B50" s="229" t="s">
        <v>228</v>
      </c>
      <c r="C50" s="252">
        <v>2.3622047244094488E-2</v>
      </c>
      <c r="D50" s="252">
        <v>5.6603773584905662E-2</v>
      </c>
      <c r="E50" s="259">
        <v>1.3962264150943398</v>
      </c>
      <c r="F50" s="253">
        <v>0.26682498282314171</v>
      </c>
    </row>
    <row r="51" spans="1:6" x14ac:dyDescent="0.35">
      <c r="A51" s="96" t="s">
        <v>82</v>
      </c>
      <c r="B51" s="229" t="s">
        <v>230</v>
      </c>
      <c r="C51" s="252">
        <v>3.1645569620253167E-2</v>
      </c>
      <c r="D51" s="252">
        <v>3.7037037037037035E-2</v>
      </c>
      <c r="E51" s="223">
        <v>0.17037037037037023</v>
      </c>
      <c r="F51" s="256">
        <v>0.12139439673813256</v>
      </c>
    </row>
    <row r="52" spans="1:6" x14ac:dyDescent="0.35">
      <c r="A52" s="96" t="s">
        <v>83</v>
      </c>
      <c r="B52" s="227" t="s">
        <v>232</v>
      </c>
      <c r="C52" s="254">
        <v>7.2992700729927005E-3</v>
      </c>
      <c r="D52" s="252">
        <v>1.8404907975460124E-2</v>
      </c>
      <c r="E52" s="259">
        <v>1.5214723926380371</v>
      </c>
      <c r="F52" s="253">
        <v>0.15462602407527193</v>
      </c>
    </row>
    <row r="54" spans="1:6" x14ac:dyDescent="0.35">
      <c r="D54" s="251">
        <f>COUNTIF(D3:D52, "&gt;2.2%")</f>
        <v>34</v>
      </c>
      <c r="E54" s="251">
        <f>COUNTIF(E3:E52, "&gt;0")</f>
        <v>29</v>
      </c>
    </row>
    <row r="55" spans="1:6" x14ac:dyDescent="0.35">
      <c r="D55" s="264">
        <f>MIN(D3:D52)</f>
        <v>0</v>
      </c>
    </row>
    <row r="56" spans="1:6" x14ac:dyDescent="0.35">
      <c r="D56" s="264">
        <f>MAX(D3:D52)</f>
        <v>9.4339622641509441E-2</v>
      </c>
    </row>
  </sheetData>
  <mergeCells count="4">
    <mergeCell ref="C1:D1"/>
    <mergeCell ref="E1:E2"/>
    <mergeCell ref="K1:L1"/>
    <mergeCell ref="M1:M2"/>
  </mergeCells>
  <conditionalFormatting sqref="G3:G21">
    <cfRule type="cellIs" dxfId="1" priority="13" operator="lessThan">
      <formula>0</formula>
    </cfRule>
    <cfRule type="cellIs" dxfId="0" priority="14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70"/>
  <sheetViews>
    <sheetView zoomScale="80" zoomScaleNormal="80" workbookViewId="0">
      <selection activeCell="AD3" sqref="A1:XFD1048576"/>
    </sheetView>
  </sheetViews>
  <sheetFormatPr defaultColWidth="8.81640625" defaultRowHeight="14.5" x14ac:dyDescent="0.35"/>
  <cols>
    <col min="1" max="1" width="14.453125" style="34" customWidth="1"/>
    <col min="2" max="14" width="14.453125" style="34" hidden="1" customWidth="1"/>
    <col min="18" max="22" width="9.1796875" style="48"/>
    <col min="23" max="23" width="14.453125" style="34" customWidth="1"/>
    <col min="24" max="27" width="9.1796875" style="48"/>
    <col min="30" max="30" width="9.1796875" style="48"/>
    <col min="31" max="31" width="15.36328125" customWidth="1"/>
  </cols>
  <sheetData>
    <row r="1" spans="1:33" ht="58" x14ac:dyDescent="0.35">
      <c r="A1" s="35" t="s">
        <v>2</v>
      </c>
      <c r="B1" s="36" t="s">
        <v>3</v>
      </c>
      <c r="C1" s="37" t="s">
        <v>4</v>
      </c>
      <c r="D1" s="37" t="s">
        <v>5</v>
      </c>
      <c r="E1" s="37" t="s">
        <v>6</v>
      </c>
      <c r="F1" s="37" t="s">
        <v>7</v>
      </c>
      <c r="G1" s="37" t="s">
        <v>8</v>
      </c>
      <c r="H1" s="37" t="s">
        <v>9</v>
      </c>
      <c r="I1" s="37" t="s">
        <v>10</v>
      </c>
      <c r="J1" s="37" t="s">
        <v>11</v>
      </c>
      <c r="K1" s="37" t="s">
        <v>12</v>
      </c>
      <c r="L1" s="37" t="s">
        <v>13</v>
      </c>
      <c r="M1" s="37" t="s">
        <v>14</v>
      </c>
      <c r="N1" s="37" t="s">
        <v>15</v>
      </c>
      <c r="O1" s="37" t="s">
        <v>103</v>
      </c>
      <c r="P1" s="37" t="s">
        <v>104</v>
      </c>
      <c r="Q1" s="37" t="s">
        <v>105</v>
      </c>
      <c r="R1" s="37"/>
      <c r="S1" s="37" t="s">
        <v>130</v>
      </c>
      <c r="T1" s="37" t="s">
        <v>131</v>
      </c>
      <c r="U1" s="37" t="s">
        <v>105</v>
      </c>
      <c r="V1" s="37"/>
      <c r="W1" s="35" t="s">
        <v>106</v>
      </c>
      <c r="X1" s="55">
        <v>2011</v>
      </c>
      <c r="Y1" s="55">
        <v>2016</v>
      </c>
      <c r="Z1" s="37"/>
      <c r="AA1" s="37"/>
      <c r="AB1" s="56" t="s">
        <v>128</v>
      </c>
      <c r="AC1" s="56" t="s">
        <v>129</v>
      </c>
      <c r="AD1" s="37" t="s">
        <v>105</v>
      </c>
      <c r="AE1" t="s">
        <v>127</v>
      </c>
      <c r="AF1" s="37" t="s">
        <v>104</v>
      </c>
      <c r="AG1" s="37" t="s">
        <v>103</v>
      </c>
    </row>
    <row r="2" spans="1:33" x14ac:dyDescent="0.35">
      <c r="A2" s="38" t="s">
        <v>34</v>
      </c>
      <c r="B2" s="19" t="s">
        <v>23</v>
      </c>
      <c r="C2" s="32">
        <v>2</v>
      </c>
      <c r="D2" s="32">
        <v>5</v>
      </c>
      <c r="E2" s="21">
        <v>3</v>
      </c>
      <c r="F2" s="21">
        <v>2</v>
      </c>
      <c r="G2" s="21">
        <v>1</v>
      </c>
      <c r="H2" s="21">
        <v>3</v>
      </c>
      <c r="I2" s="21">
        <v>2</v>
      </c>
      <c r="J2" s="39">
        <v>3</v>
      </c>
      <c r="K2" s="39">
        <v>1</v>
      </c>
      <c r="L2" s="40">
        <v>1</v>
      </c>
      <c r="M2" s="40">
        <v>5</v>
      </c>
      <c r="N2" s="40">
        <v>1</v>
      </c>
      <c r="O2">
        <f>SUM(J2:N2)</f>
        <v>11</v>
      </c>
      <c r="P2">
        <f>SUM(E2:I2)</f>
        <v>11</v>
      </c>
      <c r="Q2" s="46">
        <f>(O2-P2)/P2</f>
        <v>0</v>
      </c>
      <c r="R2" s="46"/>
      <c r="S2" s="47">
        <f>((O2/Y2)/5)*10000</f>
        <v>5.7667103538663174</v>
      </c>
      <c r="T2" s="47">
        <f>((P2/X2)/5)*10000</f>
        <v>6.8900720325712497</v>
      </c>
      <c r="U2" s="46">
        <f>(S2-T2)/T2</f>
        <v>-0.16304062909567496</v>
      </c>
      <c r="V2" s="46"/>
      <c r="W2" s="38" t="s">
        <v>34</v>
      </c>
      <c r="X2" s="49">
        <v>3193</v>
      </c>
      <c r="Y2" s="49">
        <v>3815</v>
      </c>
      <c r="Z2" s="46"/>
      <c r="AA2" s="46"/>
      <c r="AB2" s="54">
        <f>P2/AF2</f>
        <v>4.9327354260089683E-2</v>
      </c>
      <c r="AC2" s="54">
        <f>O2/AG2</f>
        <v>3.6912751677852351E-2</v>
      </c>
      <c r="AD2" s="46">
        <f>(AC2-AB2)/AB2</f>
        <v>-0.2516778523489932</v>
      </c>
      <c r="AE2" s="50" t="s">
        <v>107</v>
      </c>
      <c r="AF2">
        <v>223</v>
      </c>
      <c r="AG2">
        <v>298</v>
      </c>
    </row>
    <row r="3" spans="1:33" x14ac:dyDescent="0.35">
      <c r="A3" s="41" t="s">
        <v>35</v>
      </c>
      <c r="B3" s="19" t="s">
        <v>23</v>
      </c>
      <c r="C3" s="32">
        <v>1</v>
      </c>
      <c r="D3" s="32">
        <v>0</v>
      </c>
      <c r="E3" s="21">
        <v>2</v>
      </c>
      <c r="F3" s="21">
        <v>1</v>
      </c>
      <c r="G3" s="21">
        <v>0</v>
      </c>
      <c r="H3" s="21">
        <v>0</v>
      </c>
      <c r="I3" s="21">
        <v>0</v>
      </c>
      <c r="J3" s="39">
        <v>0</v>
      </c>
      <c r="K3" s="39">
        <v>1</v>
      </c>
      <c r="L3" s="40">
        <v>1</v>
      </c>
      <c r="M3" s="40">
        <v>1</v>
      </c>
      <c r="N3" s="40">
        <v>1</v>
      </c>
      <c r="O3" s="1">
        <f t="shared" ref="O3:O66" si="0">SUM(J3:N3)</f>
        <v>4</v>
      </c>
      <c r="P3" s="1">
        <f t="shared" ref="P3:P66" si="1">SUM(E3:I3)</f>
        <v>3</v>
      </c>
      <c r="Q3" s="46">
        <f t="shared" ref="Q3:Q66" si="2">(O3-P3)/P3</f>
        <v>0.33333333333333331</v>
      </c>
      <c r="R3" s="46"/>
      <c r="S3" s="47">
        <f t="shared" ref="S3:S66" si="3">((O3/Y3)/5)*10000</f>
        <v>16.985138004246284</v>
      </c>
      <c r="T3" s="47">
        <f t="shared" ref="T3:T66" si="4">((P3/X3)/5)*10000</f>
        <v>19.230769230769234</v>
      </c>
      <c r="U3" s="46">
        <f t="shared" ref="U3:U66" si="5">(S3-T3)/T3</f>
        <v>-0.11677282377919335</v>
      </c>
      <c r="V3" s="46"/>
      <c r="W3" s="41" t="s">
        <v>35</v>
      </c>
      <c r="X3" s="49">
        <v>312</v>
      </c>
      <c r="Y3" s="49">
        <v>471</v>
      </c>
      <c r="Z3" s="46"/>
      <c r="AA3" s="46"/>
      <c r="AB3" s="54">
        <f t="shared" ref="AB3:AB66" si="6">P3/AF3</f>
        <v>2.1428571428571429E-2</v>
      </c>
      <c r="AC3" s="54">
        <f t="shared" ref="AC3:AC66" si="7">O3/AG3</f>
        <v>3.0769230769230771E-2</v>
      </c>
      <c r="AD3" s="46">
        <f t="shared" ref="AD3:AD66" si="8">(AC3-AB3)/AB3</f>
        <v>0.43589743589743596</v>
      </c>
      <c r="AE3" s="51" t="s">
        <v>108</v>
      </c>
      <c r="AF3">
        <v>140</v>
      </c>
      <c r="AG3">
        <v>130</v>
      </c>
    </row>
    <row r="4" spans="1:33" x14ac:dyDescent="0.35">
      <c r="A4" s="38" t="s">
        <v>36</v>
      </c>
      <c r="B4" s="19" t="s">
        <v>23</v>
      </c>
      <c r="C4" s="32">
        <v>1</v>
      </c>
      <c r="D4" s="32">
        <v>3</v>
      </c>
      <c r="E4" s="21">
        <v>1</v>
      </c>
      <c r="F4" s="21">
        <v>1</v>
      </c>
      <c r="G4" s="21">
        <v>0</v>
      </c>
      <c r="H4" s="21">
        <v>1</v>
      </c>
      <c r="I4" s="21">
        <v>0</v>
      </c>
      <c r="J4" s="39">
        <v>1</v>
      </c>
      <c r="K4" s="39">
        <v>0</v>
      </c>
      <c r="L4" s="40">
        <v>1</v>
      </c>
      <c r="M4" s="42">
        <v>0</v>
      </c>
      <c r="N4" s="40">
        <v>1</v>
      </c>
      <c r="O4" s="1">
        <f t="shared" si="0"/>
        <v>3</v>
      </c>
      <c r="P4" s="1">
        <f t="shared" si="1"/>
        <v>3</v>
      </c>
      <c r="Q4" s="46">
        <f t="shared" si="2"/>
        <v>0</v>
      </c>
      <c r="R4" s="46"/>
      <c r="S4" s="47">
        <f t="shared" si="3"/>
        <v>3.278688524590164</v>
      </c>
      <c r="T4" s="47">
        <f t="shared" si="4"/>
        <v>3.7359900373599007</v>
      </c>
      <c r="U4" s="46">
        <f t="shared" si="5"/>
        <v>-0.1224043715846995</v>
      </c>
      <c r="V4" s="46"/>
      <c r="W4" s="38" t="s">
        <v>36</v>
      </c>
      <c r="X4" s="49">
        <v>1606</v>
      </c>
      <c r="Y4" s="49">
        <v>1830</v>
      </c>
      <c r="Z4" s="46"/>
      <c r="AA4" s="46"/>
      <c r="AB4" s="54">
        <f t="shared" si="6"/>
        <v>1.1583011583011582E-2</v>
      </c>
      <c r="AC4" s="54">
        <f t="shared" si="7"/>
        <v>1.1538461538461539E-2</v>
      </c>
      <c r="AD4" s="46">
        <f t="shared" si="8"/>
        <v>-3.8461538461537397E-3</v>
      </c>
      <c r="AE4" s="50" t="s">
        <v>36</v>
      </c>
      <c r="AF4">
        <v>259</v>
      </c>
      <c r="AG4">
        <v>260</v>
      </c>
    </row>
    <row r="5" spans="1:33" x14ac:dyDescent="0.35">
      <c r="A5" s="41" t="s">
        <v>37</v>
      </c>
      <c r="B5" s="19" t="s">
        <v>23</v>
      </c>
      <c r="C5" s="32">
        <v>1</v>
      </c>
      <c r="D5" s="32">
        <v>1</v>
      </c>
      <c r="E5" s="21">
        <v>1</v>
      </c>
      <c r="F5" s="21">
        <v>1</v>
      </c>
      <c r="G5" s="21">
        <v>1</v>
      </c>
      <c r="H5" s="21">
        <v>2</v>
      </c>
      <c r="I5" s="21">
        <v>1</v>
      </c>
      <c r="J5" s="39">
        <v>3</v>
      </c>
      <c r="K5" s="39">
        <v>1</v>
      </c>
      <c r="L5" s="42">
        <v>0</v>
      </c>
      <c r="M5" s="40">
        <v>2</v>
      </c>
      <c r="N5" s="40">
        <v>2</v>
      </c>
      <c r="O5" s="1">
        <f t="shared" si="0"/>
        <v>8</v>
      </c>
      <c r="P5" s="1">
        <f t="shared" si="1"/>
        <v>6</v>
      </c>
      <c r="Q5" s="46">
        <f t="shared" si="2"/>
        <v>0.33333333333333331</v>
      </c>
      <c r="R5" s="46"/>
      <c r="S5" s="47">
        <f t="shared" si="3"/>
        <v>2.2762839664248111</v>
      </c>
      <c r="T5" s="47">
        <f t="shared" si="4"/>
        <v>2.2358859698155396</v>
      </c>
      <c r="U5" s="46">
        <f t="shared" si="5"/>
        <v>1.8068003983496707E-2</v>
      </c>
      <c r="V5" s="46"/>
      <c r="W5" s="41" t="s">
        <v>37</v>
      </c>
      <c r="X5" s="49">
        <v>5367</v>
      </c>
      <c r="Y5" s="49">
        <v>7029</v>
      </c>
      <c r="Z5" s="46"/>
      <c r="AA5" s="46"/>
      <c r="AB5" s="54">
        <f t="shared" si="6"/>
        <v>2.0761245674740483E-2</v>
      </c>
      <c r="AC5" s="54">
        <f t="shared" si="7"/>
        <v>2.0779220779220779E-2</v>
      </c>
      <c r="AD5" s="46">
        <f t="shared" si="8"/>
        <v>8.6580086580091817E-4</v>
      </c>
      <c r="AE5" s="51" t="s">
        <v>37</v>
      </c>
      <c r="AF5">
        <v>289</v>
      </c>
      <c r="AG5">
        <v>385</v>
      </c>
    </row>
    <row r="6" spans="1:33" x14ac:dyDescent="0.35">
      <c r="A6" s="38" t="s">
        <v>38</v>
      </c>
      <c r="B6" s="19" t="s">
        <v>23</v>
      </c>
      <c r="C6" s="32">
        <v>1</v>
      </c>
      <c r="D6" s="32">
        <v>1</v>
      </c>
      <c r="E6" s="21">
        <v>0</v>
      </c>
      <c r="F6" s="21">
        <v>1</v>
      </c>
      <c r="G6" s="21">
        <v>2</v>
      </c>
      <c r="H6" s="21">
        <v>1</v>
      </c>
      <c r="I6" s="21">
        <v>0</v>
      </c>
      <c r="J6" s="39">
        <v>2</v>
      </c>
      <c r="K6" s="39">
        <v>0</v>
      </c>
      <c r="L6" s="40">
        <v>1</v>
      </c>
      <c r="M6" s="40">
        <v>1</v>
      </c>
      <c r="N6" s="40">
        <v>1</v>
      </c>
      <c r="O6" s="1">
        <f t="shared" si="0"/>
        <v>5</v>
      </c>
      <c r="P6" s="1">
        <f t="shared" si="1"/>
        <v>4</v>
      </c>
      <c r="Q6" s="46">
        <f t="shared" si="2"/>
        <v>0.25</v>
      </c>
      <c r="R6" s="46"/>
      <c r="S6" s="47">
        <f t="shared" si="3"/>
        <v>4.4228217602830613</v>
      </c>
      <c r="T6" s="47">
        <f t="shared" si="4"/>
        <v>4.3219881145326848</v>
      </c>
      <c r="U6" s="46">
        <f t="shared" si="5"/>
        <v>2.3330384785493354E-2</v>
      </c>
      <c r="V6" s="46"/>
      <c r="W6" s="38" t="s">
        <v>38</v>
      </c>
      <c r="X6" s="49">
        <v>1851</v>
      </c>
      <c r="Y6" s="49">
        <v>2261</v>
      </c>
      <c r="Z6" s="46"/>
      <c r="AA6" s="46"/>
      <c r="AB6" s="54">
        <f t="shared" si="6"/>
        <v>2.0100502512562814E-2</v>
      </c>
      <c r="AC6" s="54">
        <f t="shared" si="7"/>
        <v>2.976190476190476E-2</v>
      </c>
      <c r="AD6" s="46">
        <f t="shared" si="8"/>
        <v>0.48065476190476181</v>
      </c>
      <c r="AE6" s="50" t="s">
        <v>38</v>
      </c>
      <c r="AF6">
        <v>199</v>
      </c>
      <c r="AG6">
        <v>168</v>
      </c>
    </row>
    <row r="7" spans="1:33" x14ac:dyDescent="0.35">
      <c r="A7" s="38" t="s">
        <v>39</v>
      </c>
      <c r="B7" s="19" t="s">
        <v>23</v>
      </c>
      <c r="C7" s="32">
        <v>0</v>
      </c>
      <c r="D7" s="32">
        <v>0</v>
      </c>
      <c r="E7" s="21">
        <v>3</v>
      </c>
      <c r="F7" s="21">
        <v>0</v>
      </c>
      <c r="G7" s="21">
        <v>0</v>
      </c>
      <c r="H7" s="21">
        <v>3</v>
      </c>
      <c r="I7" s="21">
        <v>1</v>
      </c>
      <c r="J7" s="39">
        <v>5</v>
      </c>
      <c r="K7" s="39">
        <v>1</v>
      </c>
      <c r="L7" s="40">
        <v>1</v>
      </c>
      <c r="M7" s="40">
        <v>3</v>
      </c>
      <c r="N7" s="42">
        <v>0</v>
      </c>
      <c r="O7" s="1">
        <f t="shared" si="0"/>
        <v>10</v>
      </c>
      <c r="P7" s="1">
        <f t="shared" si="1"/>
        <v>7</v>
      </c>
      <c r="Q7" s="46">
        <f t="shared" si="2"/>
        <v>0.42857142857142855</v>
      </c>
      <c r="R7" s="46"/>
      <c r="S7" s="47">
        <f t="shared" si="3"/>
        <v>2.7816411682892905</v>
      </c>
      <c r="T7" s="47">
        <f t="shared" si="4"/>
        <v>2.9768233042738679</v>
      </c>
      <c r="U7" s="46">
        <f t="shared" si="5"/>
        <v>-6.5567256109676231E-2</v>
      </c>
      <c r="V7" s="46"/>
      <c r="W7" s="38" t="s">
        <v>39</v>
      </c>
      <c r="X7" s="49">
        <v>4703</v>
      </c>
      <c r="Y7" s="49">
        <v>7190</v>
      </c>
      <c r="Z7" s="46"/>
      <c r="AA7" s="46"/>
      <c r="AB7" s="54">
        <f t="shared" si="6"/>
        <v>6.4220183486238536E-2</v>
      </c>
      <c r="AC7" s="54">
        <f t="shared" si="7"/>
        <v>8.1967213114754092E-2</v>
      </c>
      <c r="AD7" s="46">
        <f t="shared" si="8"/>
        <v>0.27634660421545648</v>
      </c>
      <c r="AE7" s="50" t="s">
        <v>39</v>
      </c>
      <c r="AF7">
        <v>109</v>
      </c>
      <c r="AG7">
        <v>122</v>
      </c>
    </row>
    <row r="8" spans="1:33" x14ac:dyDescent="0.35">
      <c r="A8" s="41" t="s">
        <v>40</v>
      </c>
      <c r="B8" s="19" t="s">
        <v>23</v>
      </c>
      <c r="C8" s="32">
        <v>3</v>
      </c>
      <c r="D8" s="32">
        <v>1</v>
      </c>
      <c r="E8" s="21">
        <v>1</v>
      </c>
      <c r="F8" s="21">
        <v>4</v>
      </c>
      <c r="G8" s="21">
        <v>1</v>
      </c>
      <c r="H8" s="21">
        <v>2</v>
      </c>
      <c r="I8" s="21">
        <v>0</v>
      </c>
      <c r="J8" s="39">
        <v>1</v>
      </c>
      <c r="K8" s="39">
        <v>2</v>
      </c>
      <c r="L8" s="40">
        <v>1</v>
      </c>
      <c r="M8" s="40">
        <v>2</v>
      </c>
      <c r="N8" s="40">
        <v>1</v>
      </c>
      <c r="O8" s="1">
        <f t="shared" si="0"/>
        <v>7</v>
      </c>
      <c r="P8" s="1">
        <f t="shared" si="1"/>
        <v>8</v>
      </c>
      <c r="Q8" s="46">
        <f t="shared" si="2"/>
        <v>-0.125</v>
      </c>
      <c r="R8" s="46"/>
      <c r="S8" s="47">
        <f t="shared" si="3"/>
        <v>14.957264957264959</v>
      </c>
      <c r="T8" s="47">
        <f t="shared" si="4"/>
        <v>28.673835125448029</v>
      </c>
      <c r="U8" s="46">
        <f t="shared" si="5"/>
        <v>-0.47836538461538458</v>
      </c>
      <c r="V8" s="46"/>
      <c r="W8" s="41" t="s">
        <v>40</v>
      </c>
      <c r="X8" s="49">
        <v>558</v>
      </c>
      <c r="Y8" s="49">
        <v>936</v>
      </c>
      <c r="Z8" s="46"/>
      <c r="AA8" s="46"/>
      <c r="AB8" s="54">
        <f t="shared" si="6"/>
        <v>2.6578073089700997E-2</v>
      </c>
      <c r="AC8" s="54">
        <f t="shared" si="7"/>
        <v>0.02</v>
      </c>
      <c r="AD8" s="46">
        <f t="shared" si="8"/>
        <v>-0.2475</v>
      </c>
      <c r="AE8" s="51" t="s">
        <v>40</v>
      </c>
      <c r="AF8">
        <v>301</v>
      </c>
      <c r="AG8">
        <v>350</v>
      </c>
    </row>
    <row r="9" spans="1:33" x14ac:dyDescent="0.35">
      <c r="A9" s="41" t="s">
        <v>41</v>
      </c>
      <c r="B9" s="19" t="s">
        <v>23</v>
      </c>
      <c r="C9" s="32">
        <v>7</v>
      </c>
      <c r="D9" s="32">
        <v>7</v>
      </c>
      <c r="E9" s="21">
        <v>3</v>
      </c>
      <c r="F9" s="21">
        <v>5</v>
      </c>
      <c r="G9" s="21">
        <v>6</v>
      </c>
      <c r="H9" s="21">
        <v>5</v>
      </c>
      <c r="I9" s="21">
        <v>7</v>
      </c>
      <c r="J9" s="39">
        <v>8</v>
      </c>
      <c r="K9" s="39">
        <v>4</v>
      </c>
      <c r="L9" s="40">
        <v>6</v>
      </c>
      <c r="M9" s="40">
        <v>7</v>
      </c>
      <c r="N9" s="40">
        <v>5</v>
      </c>
      <c r="O9" s="1">
        <f t="shared" si="0"/>
        <v>30</v>
      </c>
      <c r="P9" s="1">
        <f t="shared" si="1"/>
        <v>26</v>
      </c>
      <c r="Q9" s="46">
        <f t="shared" si="2"/>
        <v>0.15384615384615385</v>
      </c>
      <c r="R9" s="46"/>
      <c r="S9" s="47">
        <f t="shared" si="3"/>
        <v>2.9106432521587275</v>
      </c>
      <c r="T9" s="47">
        <f t="shared" si="4"/>
        <v>3.5366931918656057</v>
      </c>
      <c r="U9" s="46">
        <f t="shared" si="5"/>
        <v>-0.1770156204521198</v>
      </c>
      <c r="V9" s="46"/>
      <c r="W9" s="41" t="s">
        <v>41</v>
      </c>
      <c r="X9" s="49">
        <v>14703</v>
      </c>
      <c r="Y9" s="49">
        <v>20614</v>
      </c>
      <c r="Z9" s="46"/>
      <c r="AA9" s="46"/>
      <c r="AB9" s="54">
        <f t="shared" si="6"/>
        <v>3.3766233766233764E-2</v>
      </c>
      <c r="AC9" s="54">
        <f t="shared" si="7"/>
        <v>4.6948356807511735E-2</v>
      </c>
      <c r="AD9" s="46">
        <f t="shared" si="8"/>
        <v>0.39039364391477072</v>
      </c>
      <c r="AE9" s="51" t="s">
        <v>41</v>
      </c>
      <c r="AF9">
        <v>770</v>
      </c>
      <c r="AG9">
        <v>639</v>
      </c>
    </row>
    <row r="10" spans="1:33" x14ac:dyDescent="0.35">
      <c r="A10" s="41" t="s">
        <v>42</v>
      </c>
      <c r="B10" s="19" t="s">
        <v>23</v>
      </c>
      <c r="C10" s="32">
        <v>0</v>
      </c>
      <c r="D10" s="32">
        <v>1</v>
      </c>
      <c r="E10" s="21">
        <v>0</v>
      </c>
      <c r="F10" s="21">
        <v>3</v>
      </c>
      <c r="G10" s="21">
        <v>1</v>
      </c>
      <c r="H10" s="21">
        <v>0</v>
      </c>
      <c r="I10" s="21">
        <v>0</v>
      </c>
      <c r="J10" s="39">
        <v>0</v>
      </c>
      <c r="K10" s="39">
        <v>1</v>
      </c>
      <c r="L10" s="42">
        <v>0</v>
      </c>
      <c r="M10" s="42">
        <v>0</v>
      </c>
      <c r="N10" s="42">
        <v>0</v>
      </c>
      <c r="O10" s="1">
        <f t="shared" si="0"/>
        <v>1</v>
      </c>
      <c r="P10" s="1">
        <f t="shared" si="1"/>
        <v>4</v>
      </c>
      <c r="Q10" s="46">
        <f t="shared" si="2"/>
        <v>-0.75</v>
      </c>
      <c r="R10" s="46"/>
      <c r="S10" s="47">
        <f t="shared" si="3"/>
        <v>2.0790020790020791</v>
      </c>
      <c r="T10" s="47">
        <f t="shared" si="4"/>
        <v>8.9485458612975393</v>
      </c>
      <c r="U10" s="46">
        <f t="shared" si="5"/>
        <v>-0.76767151767151776</v>
      </c>
      <c r="V10" s="46"/>
      <c r="W10" s="41" t="s">
        <v>42</v>
      </c>
      <c r="X10" s="49">
        <v>894</v>
      </c>
      <c r="Y10" s="49">
        <v>962</v>
      </c>
      <c r="Z10" s="46"/>
      <c r="AA10" s="46"/>
      <c r="AB10" s="54">
        <f t="shared" si="6"/>
        <v>2.3255813953488372E-2</v>
      </c>
      <c r="AC10" s="54">
        <f t="shared" si="7"/>
        <v>6.6225165562913907E-3</v>
      </c>
      <c r="AD10" s="46">
        <f t="shared" si="8"/>
        <v>-0.71523178807947019</v>
      </c>
      <c r="AE10" s="51" t="s">
        <v>42</v>
      </c>
      <c r="AF10">
        <v>172</v>
      </c>
      <c r="AG10">
        <v>151</v>
      </c>
    </row>
    <row r="11" spans="1:33" ht="29" x14ac:dyDescent="0.35">
      <c r="A11" s="41" t="s">
        <v>43</v>
      </c>
      <c r="B11" s="19" t="s">
        <v>23</v>
      </c>
      <c r="C11" s="32">
        <v>0</v>
      </c>
      <c r="D11" s="32">
        <v>0</v>
      </c>
      <c r="E11" s="21">
        <v>1</v>
      </c>
      <c r="F11" s="21">
        <v>2</v>
      </c>
      <c r="G11" s="21">
        <v>1</v>
      </c>
      <c r="H11" s="21">
        <v>0</v>
      </c>
      <c r="I11" s="21">
        <v>1</v>
      </c>
      <c r="J11" s="39">
        <v>0</v>
      </c>
      <c r="K11" s="39">
        <v>0</v>
      </c>
      <c r="L11" s="40">
        <v>2</v>
      </c>
      <c r="M11" s="42">
        <v>0</v>
      </c>
      <c r="N11" s="42">
        <v>0</v>
      </c>
      <c r="O11" s="1">
        <f t="shared" si="0"/>
        <v>2</v>
      </c>
      <c r="P11" s="1">
        <f t="shared" si="1"/>
        <v>5</v>
      </c>
      <c r="Q11" s="46">
        <f t="shared" si="2"/>
        <v>-0.6</v>
      </c>
      <c r="R11" s="46"/>
      <c r="S11" s="47">
        <f t="shared" si="3"/>
        <v>3.2362459546925568</v>
      </c>
      <c r="T11" s="47">
        <f t="shared" si="4"/>
        <v>9.2081031307550649</v>
      </c>
      <c r="U11" s="46">
        <f t="shared" si="5"/>
        <v>-0.64854368932038842</v>
      </c>
      <c r="V11" s="46"/>
      <c r="W11" s="41" t="s">
        <v>43</v>
      </c>
      <c r="X11" s="49">
        <v>1086</v>
      </c>
      <c r="Y11" s="49">
        <v>1236</v>
      </c>
      <c r="Z11" s="46"/>
      <c r="AA11" s="46"/>
      <c r="AB11" s="54">
        <f t="shared" si="6"/>
        <v>4.6728971962616821E-2</v>
      </c>
      <c r="AC11" s="54">
        <f t="shared" si="7"/>
        <v>1.3698630136986301E-2</v>
      </c>
      <c r="AD11" s="46">
        <f t="shared" si="8"/>
        <v>-0.70684931506849313</v>
      </c>
      <c r="AE11" s="51" t="s">
        <v>43</v>
      </c>
      <c r="AF11">
        <v>107</v>
      </c>
      <c r="AG11">
        <v>146</v>
      </c>
    </row>
    <row r="12" spans="1:33" x14ac:dyDescent="0.35">
      <c r="A12" s="41" t="s">
        <v>44</v>
      </c>
      <c r="B12" s="19" t="s">
        <v>23</v>
      </c>
      <c r="C12" s="32">
        <v>0</v>
      </c>
      <c r="D12" s="32">
        <v>1</v>
      </c>
      <c r="E12" s="21">
        <v>2</v>
      </c>
      <c r="F12" s="21">
        <v>3</v>
      </c>
      <c r="G12" s="21">
        <v>1</v>
      </c>
      <c r="H12" s="21">
        <v>2</v>
      </c>
      <c r="I12" s="21">
        <v>2</v>
      </c>
      <c r="J12" s="39">
        <v>3</v>
      </c>
      <c r="K12" s="39">
        <v>2</v>
      </c>
      <c r="L12" s="40">
        <v>3</v>
      </c>
      <c r="M12" s="40">
        <v>4</v>
      </c>
      <c r="N12" s="40">
        <v>1</v>
      </c>
      <c r="O12" s="1">
        <f t="shared" si="0"/>
        <v>13</v>
      </c>
      <c r="P12" s="1">
        <f t="shared" si="1"/>
        <v>10</v>
      </c>
      <c r="Q12" s="46">
        <f t="shared" si="2"/>
        <v>0.3</v>
      </c>
      <c r="R12" s="46"/>
      <c r="S12" s="47">
        <f t="shared" si="3"/>
        <v>8.2487309644670059</v>
      </c>
      <c r="T12" s="47">
        <f t="shared" si="4"/>
        <v>7.4626865671641793</v>
      </c>
      <c r="U12" s="46">
        <f t="shared" si="5"/>
        <v>0.10532994923857876</v>
      </c>
      <c r="V12" s="46"/>
      <c r="W12" s="41" t="s">
        <v>44</v>
      </c>
      <c r="X12" s="49">
        <v>2680</v>
      </c>
      <c r="Y12" s="49">
        <v>3152</v>
      </c>
      <c r="Z12" s="46"/>
      <c r="AA12" s="46"/>
      <c r="AB12" s="54">
        <f t="shared" si="6"/>
        <v>3.5842293906810034E-2</v>
      </c>
      <c r="AC12" s="54">
        <f t="shared" si="7"/>
        <v>5.1999999999999998E-2</v>
      </c>
      <c r="AD12" s="46">
        <f t="shared" si="8"/>
        <v>0.45079999999999998</v>
      </c>
      <c r="AE12" s="51" t="s">
        <v>44</v>
      </c>
      <c r="AF12">
        <v>279</v>
      </c>
      <c r="AG12">
        <v>250</v>
      </c>
    </row>
    <row r="13" spans="1:33" x14ac:dyDescent="0.35">
      <c r="A13" s="41" t="s">
        <v>45</v>
      </c>
      <c r="B13" s="19" t="s">
        <v>23</v>
      </c>
      <c r="C13" s="32">
        <v>1</v>
      </c>
      <c r="D13" s="32">
        <v>2</v>
      </c>
      <c r="E13" s="21">
        <v>1</v>
      </c>
      <c r="F13" s="21">
        <v>1</v>
      </c>
      <c r="G13" s="21">
        <v>3</v>
      </c>
      <c r="H13" s="21">
        <v>1</v>
      </c>
      <c r="I13" s="21">
        <v>1</v>
      </c>
      <c r="J13" s="39">
        <v>1</v>
      </c>
      <c r="K13" s="39">
        <v>3</v>
      </c>
      <c r="L13" s="40">
        <v>1</v>
      </c>
      <c r="M13" s="40">
        <v>1</v>
      </c>
      <c r="N13" s="42">
        <v>0</v>
      </c>
      <c r="O13" s="1">
        <f t="shared" si="0"/>
        <v>6</v>
      </c>
      <c r="P13" s="1">
        <f t="shared" si="1"/>
        <v>7</v>
      </c>
      <c r="Q13" s="46">
        <f t="shared" si="2"/>
        <v>-0.14285714285714285</v>
      </c>
      <c r="R13" s="46"/>
      <c r="S13" s="47">
        <f t="shared" si="3"/>
        <v>8.9686098654708513</v>
      </c>
      <c r="T13" s="47">
        <f t="shared" si="4"/>
        <v>16.47058823529412</v>
      </c>
      <c r="U13" s="46">
        <f t="shared" si="5"/>
        <v>-0.45547725816784124</v>
      </c>
      <c r="V13" s="46"/>
      <c r="W13" s="41" t="s">
        <v>45</v>
      </c>
      <c r="X13" s="49">
        <v>850</v>
      </c>
      <c r="Y13" s="49">
        <v>1338</v>
      </c>
      <c r="Z13" s="46"/>
      <c r="AA13" s="46"/>
      <c r="AB13" s="54">
        <f t="shared" si="6"/>
        <v>1.0852713178294573E-2</v>
      </c>
      <c r="AC13" s="54">
        <f t="shared" si="7"/>
        <v>7.6335877862595417E-3</v>
      </c>
      <c r="AD13" s="46">
        <f t="shared" si="8"/>
        <v>-0.29661941112322793</v>
      </c>
      <c r="AE13" s="51" t="s">
        <v>45</v>
      </c>
      <c r="AF13">
        <v>645</v>
      </c>
      <c r="AG13">
        <v>786</v>
      </c>
    </row>
    <row r="14" spans="1:33" x14ac:dyDescent="0.35">
      <c r="A14" s="41" t="s">
        <v>46</v>
      </c>
      <c r="B14" s="19" t="s">
        <v>23</v>
      </c>
      <c r="C14" s="32">
        <v>1</v>
      </c>
      <c r="D14" s="32">
        <v>0</v>
      </c>
      <c r="E14" s="21">
        <v>3</v>
      </c>
      <c r="F14" s="21">
        <v>2</v>
      </c>
      <c r="G14" s="21">
        <v>0</v>
      </c>
      <c r="H14" s="21">
        <v>2</v>
      </c>
      <c r="I14" s="21">
        <v>1</v>
      </c>
      <c r="J14" s="39">
        <v>2</v>
      </c>
      <c r="K14" s="39">
        <v>0</v>
      </c>
      <c r="L14" s="40">
        <v>3</v>
      </c>
      <c r="M14" s="40">
        <v>2</v>
      </c>
      <c r="N14" s="40">
        <v>4</v>
      </c>
      <c r="O14" s="1">
        <f t="shared" si="0"/>
        <v>11</v>
      </c>
      <c r="P14" s="1">
        <f t="shared" si="1"/>
        <v>8</v>
      </c>
      <c r="Q14" s="46">
        <f t="shared" si="2"/>
        <v>0.375</v>
      </c>
      <c r="R14" s="46"/>
      <c r="S14" s="47">
        <f t="shared" si="3"/>
        <v>2.7160493827160495</v>
      </c>
      <c r="T14" s="47">
        <f t="shared" si="4"/>
        <v>2.5404890441409971</v>
      </c>
      <c r="U14" s="46">
        <f t="shared" si="5"/>
        <v>6.9104938271604993E-2</v>
      </c>
      <c r="V14" s="46"/>
      <c r="W14" s="41" t="s">
        <v>46</v>
      </c>
      <c r="X14" s="49">
        <v>6298</v>
      </c>
      <c r="Y14" s="49">
        <v>8100</v>
      </c>
      <c r="Z14" s="46"/>
      <c r="AA14" s="46"/>
      <c r="AB14" s="54">
        <f t="shared" si="6"/>
        <v>4.1237113402061855E-2</v>
      </c>
      <c r="AC14" s="54">
        <f t="shared" si="7"/>
        <v>4.9107142857142856E-2</v>
      </c>
      <c r="AD14" s="46">
        <f t="shared" si="8"/>
        <v>0.19084821428571427</v>
      </c>
      <c r="AE14" s="51" t="s">
        <v>46</v>
      </c>
      <c r="AF14">
        <v>194</v>
      </c>
      <c r="AG14">
        <v>224</v>
      </c>
    </row>
    <row r="15" spans="1:33" x14ac:dyDescent="0.35">
      <c r="A15" s="41" t="s">
        <v>47</v>
      </c>
      <c r="B15" s="19" t="s">
        <v>23</v>
      </c>
      <c r="C15" s="32">
        <v>4</v>
      </c>
      <c r="D15" s="32">
        <v>3</v>
      </c>
      <c r="E15" s="21">
        <v>1</v>
      </c>
      <c r="F15" s="21">
        <v>2</v>
      </c>
      <c r="G15" s="21">
        <v>2</v>
      </c>
      <c r="H15" s="21">
        <v>3</v>
      </c>
      <c r="I15" s="21">
        <v>1</v>
      </c>
      <c r="J15" s="39">
        <v>2</v>
      </c>
      <c r="K15" s="39">
        <v>6</v>
      </c>
      <c r="L15" s="40">
        <v>3</v>
      </c>
      <c r="M15" s="40">
        <v>1</v>
      </c>
      <c r="N15" s="40">
        <v>4</v>
      </c>
      <c r="O15" s="1">
        <f t="shared" si="0"/>
        <v>16</v>
      </c>
      <c r="P15" s="1">
        <f t="shared" si="1"/>
        <v>9</v>
      </c>
      <c r="Q15" s="46">
        <f t="shared" si="2"/>
        <v>0.77777777777777779</v>
      </c>
      <c r="R15" s="46"/>
      <c r="S15" s="47">
        <f t="shared" si="3"/>
        <v>20.202020202020201</v>
      </c>
      <c r="T15" s="47">
        <f t="shared" si="4"/>
        <v>29.411764705882351</v>
      </c>
      <c r="U15" s="46">
        <f t="shared" si="5"/>
        <v>-0.31313131313131315</v>
      </c>
      <c r="V15" s="46"/>
      <c r="W15" s="41" t="s">
        <v>47</v>
      </c>
      <c r="X15" s="49">
        <v>612</v>
      </c>
      <c r="Y15" s="49">
        <v>1584</v>
      </c>
      <c r="Z15" s="46"/>
      <c r="AA15" s="46"/>
      <c r="AB15" s="54">
        <f t="shared" si="6"/>
        <v>1.8072289156626505E-2</v>
      </c>
      <c r="AC15" s="54">
        <f t="shared" si="7"/>
        <v>2.7072758037225041E-2</v>
      </c>
      <c r="AD15" s="46">
        <f t="shared" si="8"/>
        <v>0.49802594472645234</v>
      </c>
      <c r="AE15" s="51" t="s">
        <v>47</v>
      </c>
      <c r="AF15">
        <v>498</v>
      </c>
      <c r="AG15">
        <v>591</v>
      </c>
    </row>
    <row r="16" spans="1:33" x14ac:dyDescent="0.35">
      <c r="A16" s="41" t="s">
        <v>48</v>
      </c>
      <c r="B16" s="19" t="s">
        <v>23</v>
      </c>
      <c r="C16" s="32">
        <v>1</v>
      </c>
      <c r="D16" s="32">
        <v>0</v>
      </c>
      <c r="E16" s="21">
        <v>1</v>
      </c>
      <c r="F16" s="21">
        <v>0</v>
      </c>
      <c r="G16" s="21">
        <v>1</v>
      </c>
      <c r="H16" s="21">
        <v>0</v>
      </c>
      <c r="I16" s="21">
        <v>0</v>
      </c>
      <c r="J16" s="39">
        <v>0</v>
      </c>
      <c r="K16" s="39">
        <v>1</v>
      </c>
      <c r="L16" s="42">
        <v>0</v>
      </c>
      <c r="M16" s="42">
        <v>0</v>
      </c>
      <c r="N16" s="42">
        <v>0</v>
      </c>
      <c r="O16" s="1">
        <f t="shared" si="0"/>
        <v>1</v>
      </c>
      <c r="P16" s="1">
        <f t="shared" si="1"/>
        <v>2</v>
      </c>
      <c r="Q16" s="46">
        <f t="shared" si="2"/>
        <v>-0.5</v>
      </c>
      <c r="R16" s="46"/>
      <c r="S16" s="47">
        <f t="shared" si="3"/>
        <v>3.1595576619273298</v>
      </c>
      <c r="T16" s="47">
        <f t="shared" si="4"/>
        <v>10.050251256281408</v>
      </c>
      <c r="U16" s="46">
        <f t="shared" si="5"/>
        <v>-0.6856240126382307</v>
      </c>
      <c r="V16" s="46"/>
      <c r="W16" s="41" t="s">
        <v>48</v>
      </c>
      <c r="X16" s="49">
        <v>398</v>
      </c>
      <c r="Y16" s="49">
        <v>633</v>
      </c>
      <c r="Z16" s="46"/>
      <c r="AA16" s="46"/>
      <c r="AB16" s="54">
        <f t="shared" si="6"/>
        <v>7.4349442379182153E-3</v>
      </c>
      <c r="AC16" s="54">
        <f t="shared" si="7"/>
        <v>3.6496350364963502E-3</v>
      </c>
      <c r="AD16" s="46">
        <f t="shared" si="8"/>
        <v>-0.50912408759124084</v>
      </c>
      <c r="AE16" s="51" t="s">
        <v>48</v>
      </c>
      <c r="AF16">
        <v>269</v>
      </c>
      <c r="AG16">
        <v>274</v>
      </c>
    </row>
    <row r="17" spans="1:33" x14ac:dyDescent="0.35">
      <c r="A17" s="41" t="s">
        <v>49</v>
      </c>
      <c r="B17" s="19" t="s">
        <v>23</v>
      </c>
      <c r="C17" s="32">
        <v>1</v>
      </c>
      <c r="D17" s="32">
        <v>0</v>
      </c>
      <c r="E17" s="21">
        <v>0</v>
      </c>
      <c r="F17" s="21">
        <v>1</v>
      </c>
      <c r="G17" s="21">
        <v>2</v>
      </c>
      <c r="H17" s="21">
        <v>1</v>
      </c>
      <c r="I17" s="21">
        <v>2</v>
      </c>
      <c r="J17" s="39">
        <v>0</v>
      </c>
      <c r="K17" s="39">
        <v>3</v>
      </c>
      <c r="L17" s="40">
        <v>1</v>
      </c>
      <c r="M17" s="40">
        <v>1</v>
      </c>
      <c r="N17" s="40">
        <v>1</v>
      </c>
      <c r="O17" s="1">
        <f t="shared" si="0"/>
        <v>6</v>
      </c>
      <c r="P17" s="1">
        <f t="shared" si="1"/>
        <v>6</v>
      </c>
      <c r="Q17" s="46">
        <f t="shared" si="2"/>
        <v>0</v>
      </c>
      <c r="R17" s="46"/>
      <c r="S17" s="47">
        <f t="shared" si="3"/>
        <v>15.306122448979592</v>
      </c>
      <c r="T17" s="47">
        <f t="shared" si="4"/>
        <v>27.088036117381488</v>
      </c>
      <c r="U17" s="46">
        <f t="shared" si="5"/>
        <v>-0.4349489795918367</v>
      </c>
      <c r="V17" s="46"/>
      <c r="W17" s="41" t="s">
        <v>49</v>
      </c>
      <c r="X17" s="49">
        <v>443</v>
      </c>
      <c r="Y17" s="49">
        <v>784</v>
      </c>
      <c r="Z17" s="46"/>
      <c r="AA17" s="46"/>
      <c r="AB17" s="54">
        <f t="shared" si="6"/>
        <v>1.7647058823529412E-2</v>
      </c>
      <c r="AC17" s="54">
        <f t="shared" si="7"/>
        <v>1.6085790884718499E-2</v>
      </c>
      <c r="AD17" s="46">
        <f t="shared" si="8"/>
        <v>-8.8471849865951718E-2</v>
      </c>
      <c r="AE17" s="51" t="s">
        <v>49</v>
      </c>
      <c r="AF17">
        <v>340</v>
      </c>
      <c r="AG17">
        <v>373</v>
      </c>
    </row>
    <row r="18" spans="1:33" x14ac:dyDescent="0.35">
      <c r="A18" s="41" t="s">
        <v>50</v>
      </c>
      <c r="B18" s="19" t="s">
        <v>23</v>
      </c>
      <c r="C18" s="32">
        <v>2</v>
      </c>
      <c r="D18" s="32">
        <v>2</v>
      </c>
      <c r="E18" s="21">
        <v>2</v>
      </c>
      <c r="F18" s="21">
        <v>3</v>
      </c>
      <c r="G18" s="21">
        <v>5</v>
      </c>
      <c r="H18" s="21">
        <v>3</v>
      </c>
      <c r="I18" s="21">
        <v>1</v>
      </c>
      <c r="J18" s="39">
        <v>3</v>
      </c>
      <c r="K18" s="39">
        <v>5</v>
      </c>
      <c r="L18" s="40">
        <v>1</v>
      </c>
      <c r="M18" s="40">
        <v>1</v>
      </c>
      <c r="N18" s="42">
        <v>0</v>
      </c>
      <c r="O18" s="1">
        <f t="shared" si="0"/>
        <v>10</v>
      </c>
      <c r="P18" s="1">
        <f t="shared" si="1"/>
        <v>14</v>
      </c>
      <c r="Q18" s="46">
        <f t="shared" si="2"/>
        <v>-0.2857142857142857</v>
      </c>
      <c r="R18" s="46"/>
      <c r="S18" s="47">
        <f t="shared" si="3"/>
        <v>9.456264775413711</v>
      </c>
      <c r="T18" s="47">
        <f t="shared" si="4"/>
        <v>20.786933927245734</v>
      </c>
      <c r="U18" s="46">
        <f t="shared" si="5"/>
        <v>-0.54508611955420472</v>
      </c>
      <c r="V18" s="46"/>
      <c r="W18" s="41" t="s">
        <v>50</v>
      </c>
      <c r="X18" s="49">
        <v>1347</v>
      </c>
      <c r="Y18" s="49">
        <v>2115</v>
      </c>
      <c r="Z18" s="46"/>
      <c r="AA18" s="46"/>
      <c r="AB18" s="54">
        <f t="shared" si="6"/>
        <v>8.1871345029239762E-2</v>
      </c>
      <c r="AC18" s="54">
        <f t="shared" si="7"/>
        <v>9.1743119266055051E-2</v>
      </c>
      <c r="AD18" s="46">
        <f t="shared" si="8"/>
        <v>0.12057667103538676</v>
      </c>
      <c r="AE18" s="51" t="s">
        <v>50</v>
      </c>
      <c r="AF18">
        <v>171</v>
      </c>
      <c r="AG18">
        <v>109</v>
      </c>
    </row>
    <row r="19" spans="1:33" x14ac:dyDescent="0.35">
      <c r="A19" s="41" t="s">
        <v>51</v>
      </c>
      <c r="B19" s="19" t="s">
        <v>23</v>
      </c>
      <c r="C19" s="32">
        <v>4</v>
      </c>
      <c r="D19" s="32">
        <v>2</v>
      </c>
      <c r="E19" s="21">
        <v>4</v>
      </c>
      <c r="F19" s="21">
        <v>4</v>
      </c>
      <c r="G19" s="21">
        <v>3</v>
      </c>
      <c r="H19" s="21">
        <v>5</v>
      </c>
      <c r="I19" s="21">
        <v>6</v>
      </c>
      <c r="J19" s="39">
        <v>2</v>
      </c>
      <c r="K19" s="39">
        <v>6</v>
      </c>
      <c r="L19" s="40">
        <v>6</v>
      </c>
      <c r="M19" s="40">
        <v>5</v>
      </c>
      <c r="N19" s="40">
        <v>7</v>
      </c>
      <c r="O19" s="1">
        <f t="shared" si="0"/>
        <v>26</v>
      </c>
      <c r="P19" s="1">
        <f t="shared" si="1"/>
        <v>22</v>
      </c>
      <c r="Q19" s="46">
        <f t="shared" si="2"/>
        <v>0.18181818181818182</v>
      </c>
      <c r="R19" s="46"/>
      <c r="S19" s="47">
        <f t="shared" si="3"/>
        <v>8.9531680440771364</v>
      </c>
      <c r="T19" s="47">
        <f t="shared" si="4"/>
        <v>10.93167701863354</v>
      </c>
      <c r="U19" s="46">
        <f t="shared" si="5"/>
        <v>-0.18098860505885281</v>
      </c>
      <c r="V19" s="46"/>
      <c r="W19" s="41" t="s">
        <v>51</v>
      </c>
      <c r="X19" s="49">
        <v>4025</v>
      </c>
      <c r="Y19" s="49">
        <v>5808</v>
      </c>
      <c r="Z19" s="46"/>
      <c r="AA19" s="46"/>
      <c r="AB19" s="54">
        <f t="shared" si="6"/>
        <v>2.0202020202020204E-2</v>
      </c>
      <c r="AC19" s="54">
        <f t="shared" si="7"/>
        <v>2.4413145539906103E-2</v>
      </c>
      <c r="AD19" s="46">
        <f t="shared" si="8"/>
        <v>0.208450704225352</v>
      </c>
      <c r="AE19" s="51" t="s">
        <v>51</v>
      </c>
      <c r="AF19">
        <v>1089</v>
      </c>
      <c r="AG19">
        <v>1065</v>
      </c>
    </row>
    <row r="20" spans="1:33" x14ac:dyDescent="0.35">
      <c r="A20" s="41" t="s">
        <v>52</v>
      </c>
      <c r="B20" s="19" t="s">
        <v>23</v>
      </c>
      <c r="C20" s="32">
        <v>1</v>
      </c>
      <c r="D20" s="32">
        <v>5</v>
      </c>
      <c r="E20" s="21">
        <v>3</v>
      </c>
      <c r="F20" s="21">
        <v>0</v>
      </c>
      <c r="G20" s="21">
        <v>1</v>
      </c>
      <c r="H20" s="21">
        <v>2</v>
      </c>
      <c r="I20" s="21">
        <v>3</v>
      </c>
      <c r="J20" s="39">
        <v>2</v>
      </c>
      <c r="K20" s="39">
        <v>1</v>
      </c>
      <c r="L20" s="40">
        <v>1</v>
      </c>
      <c r="M20" s="40">
        <v>1</v>
      </c>
      <c r="N20" s="40">
        <v>6</v>
      </c>
      <c r="O20" s="1">
        <f t="shared" si="0"/>
        <v>11</v>
      </c>
      <c r="P20" s="1">
        <f t="shared" si="1"/>
        <v>9</v>
      </c>
      <c r="Q20" s="46">
        <f t="shared" si="2"/>
        <v>0.22222222222222221</v>
      </c>
      <c r="R20" s="46"/>
      <c r="S20" s="47">
        <f t="shared" si="3"/>
        <v>11.213047910295618</v>
      </c>
      <c r="T20" s="47">
        <f t="shared" si="4"/>
        <v>12.56106071179344</v>
      </c>
      <c r="U20" s="46">
        <f t="shared" si="5"/>
        <v>-0.10731679691924326</v>
      </c>
      <c r="V20" s="46"/>
      <c r="W20" s="41" t="s">
        <v>52</v>
      </c>
      <c r="X20" s="49">
        <v>1433</v>
      </c>
      <c r="Y20" s="49">
        <v>1962</v>
      </c>
      <c r="Z20" s="46"/>
      <c r="AA20" s="46"/>
      <c r="AB20" s="54">
        <f t="shared" si="6"/>
        <v>2.4064171122994651E-2</v>
      </c>
      <c r="AC20" s="54">
        <f t="shared" si="7"/>
        <v>2.5821596244131457E-2</v>
      </c>
      <c r="AD20" s="46">
        <f t="shared" si="8"/>
        <v>7.303077725612947E-2</v>
      </c>
      <c r="AE20" s="51" t="s">
        <v>52</v>
      </c>
      <c r="AF20">
        <v>374</v>
      </c>
      <c r="AG20">
        <v>426</v>
      </c>
    </row>
    <row r="21" spans="1:33" x14ac:dyDescent="0.35">
      <c r="A21" s="41" t="s">
        <v>53</v>
      </c>
      <c r="B21" s="19" t="s">
        <v>23</v>
      </c>
      <c r="C21" s="32">
        <v>1</v>
      </c>
      <c r="D21" s="32">
        <v>4</v>
      </c>
      <c r="E21" s="21">
        <v>6</v>
      </c>
      <c r="F21" s="21">
        <v>4</v>
      </c>
      <c r="G21" s="21">
        <v>4</v>
      </c>
      <c r="H21" s="21">
        <v>6</v>
      </c>
      <c r="I21" s="21">
        <v>4</v>
      </c>
      <c r="J21" s="39">
        <v>9</v>
      </c>
      <c r="K21" s="39">
        <v>7</v>
      </c>
      <c r="L21" s="40">
        <v>1</v>
      </c>
      <c r="M21" s="40">
        <v>3</v>
      </c>
      <c r="N21" s="40">
        <v>7</v>
      </c>
      <c r="O21" s="1">
        <f t="shared" si="0"/>
        <v>27</v>
      </c>
      <c r="P21" s="1">
        <f t="shared" si="1"/>
        <v>24</v>
      </c>
      <c r="Q21" s="46">
        <f t="shared" si="2"/>
        <v>0.125</v>
      </c>
      <c r="R21" s="46"/>
      <c r="S21" s="47">
        <f t="shared" si="3"/>
        <v>24.053452115812917</v>
      </c>
      <c r="T21" s="47">
        <f t="shared" si="4"/>
        <v>30.670926517571885</v>
      </c>
      <c r="U21" s="46">
        <f t="shared" si="5"/>
        <v>-0.21575723830734972</v>
      </c>
      <c r="V21" s="46"/>
      <c r="W21" s="41" t="s">
        <v>53</v>
      </c>
      <c r="X21" s="49">
        <v>1565</v>
      </c>
      <c r="Y21" s="49">
        <v>2245</v>
      </c>
      <c r="Z21" s="46"/>
      <c r="AA21" s="46"/>
      <c r="AB21" s="54">
        <f t="shared" si="6"/>
        <v>4.2105263157894736E-2</v>
      </c>
      <c r="AC21" s="54">
        <f t="shared" si="7"/>
        <v>4.3689320388349516E-2</v>
      </c>
      <c r="AD21" s="46">
        <f t="shared" si="8"/>
        <v>3.762135922330103E-2</v>
      </c>
      <c r="AE21" s="51" t="s">
        <v>53</v>
      </c>
      <c r="AF21">
        <v>570</v>
      </c>
      <c r="AG21">
        <v>618</v>
      </c>
    </row>
    <row r="22" spans="1:33" x14ac:dyDescent="0.35">
      <c r="A22" s="41" t="s">
        <v>54</v>
      </c>
      <c r="B22" s="19" t="s">
        <v>23</v>
      </c>
      <c r="C22" s="32">
        <v>0</v>
      </c>
      <c r="D22" s="32">
        <v>1</v>
      </c>
      <c r="E22" s="21">
        <v>1</v>
      </c>
      <c r="F22" s="21">
        <v>0</v>
      </c>
      <c r="G22" s="21">
        <v>1</v>
      </c>
      <c r="H22" s="21">
        <v>1</v>
      </c>
      <c r="I22" s="21">
        <v>0</v>
      </c>
      <c r="J22" s="39">
        <v>0</v>
      </c>
      <c r="K22" s="39">
        <v>1</v>
      </c>
      <c r="L22" s="40">
        <v>1</v>
      </c>
      <c r="M22" s="40">
        <v>2</v>
      </c>
      <c r="N22" s="40">
        <v>2</v>
      </c>
      <c r="O22" s="1">
        <f t="shared" si="0"/>
        <v>6</v>
      </c>
      <c r="P22" s="1">
        <f t="shared" si="1"/>
        <v>3</v>
      </c>
      <c r="Q22" s="46">
        <f t="shared" si="2"/>
        <v>1</v>
      </c>
      <c r="R22" s="46"/>
      <c r="S22" s="47">
        <f t="shared" si="3"/>
        <v>15.768725361366622</v>
      </c>
      <c r="T22" s="47">
        <f t="shared" si="4"/>
        <v>10.398613518197573</v>
      </c>
      <c r="U22" s="46">
        <f t="shared" si="5"/>
        <v>0.5164257555847569</v>
      </c>
      <c r="V22" s="46"/>
      <c r="W22" s="41" t="s">
        <v>54</v>
      </c>
      <c r="X22" s="49">
        <v>577</v>
      </c>
      <c r="Y22" s="49">
        <v>761</v>
      </c>
      <c r="Z22" s="46"/>
      <c r="AA22" s="46"/>
      <c r="AB22" s="54">
        <f t="shared" si="6"/>
        <v>9.7719869706840382E-3</v>
      </c>
      <c r="AC22" s="54">
        <f t="shared" si="7"/>
        <v>2.2140221402214021E-2</v>
      </c>
      <c r="AD22" s="46">
        <f t="shared" si="8"/>
        <v>1.2656826568265682</v>
      </c>
      <c r="AE22" s="51" t="s">
        <v>54</v>
      </c>
      <c r="AF22">
        <v>307</v>
      </c>
      <c r="AG22">
        <v>271</v>
      </c>
    </row>
    <row r="23" spans="1:33" x14ac:dyDescent="0.35">
      <c r="A23" s="41" t="s">
        <v>55</v>
      </c>
      <c r="B23" s="19" t="s">
        <v>23</v>
      </c>
      <c r="C23" s="32">
        <v>4</v>
      </c>
      <c r="D23" s="32">
        <v>1</v>
      </c>
      <c r="E23" s="21">
        <v>2</v>
      </c>
      <c r="F23" s="21">
        <v>3</v>
      </c>
      <c r="G23" s="21">
        <v>2</v>
      </c>
      <c r="H23" s="21">
        <v>1</v>
      </c>
      <c r="I23" s="21">
        <v>0</v>
      </c>
      <c r="J23" s="39">
        <v>0</v>
      </c>
      <c r="K23" s="39">
        <v>0</v>
      </c>
      <c r="L23" s="42">
        <v>0</v>
      </c>
      <c r="M23" s="40">
        <v>4</v>
      </c>
      <c r="N23" s="40">
        <v>2</v>
      </c>
      <c r="O23" s="1">
        <f t="shared" si="0"/>
        <v>6</v>
      </c>
      <c r="P23" s="1">
        <f t="shared" si="1"/>
        <v>8</v>
      </c>
      <c r="Q23" s="46">
        <f t="shared" si="2"/>
        <v>-0.25</v>
      </c>
      <c r="R23" s="46"/>
      <c r="S23" s="47">
        <f t="shared" si="3"/>
        <v>10.781671159029651</v>
      </c>
      <c r="T23" s="47">
        <f t="shared" si="4"/>
        <v>13.570822731128075</v>
      </c>
      <c r="U23" s="46">
        <f t="shared" si="5"/>
        <v>-0.20552560646900261</v>
      </c>
      <c r="V23" s="46"/>
      <c r="W23" s="41" t="s">
        <v>55</v>
      </c>
      <c r="X23" s="49">
        <v>1179</v>
      </c>
      <c r="Y23" s="49">
        <v>1113</v>
      </c>
      <c r="Z23" s="46"/>
      <c r="AA23" s="46"/>
      <c r="AB23" s="54">
        <f t="shared" si="6"/>
        <v>4.5454545454545456E-2</v>
      </c>
      <c r="AC23" s="54">
        <f t="shared" si="7"/>
        <v>2.4291497975708502E-2</v>
      </c>
      <c r="AD23" s="46">
        <f t="shared" si="8"/>
        <v>-0.46558704453441296</v>
      </c>
      <c r="AE23" s="51" t="s">
        <v>55</v>
      </c>
      <c r="AF23">
        <v>176</v>
      </c>
      <c r="AG23">
        <v>247</v>
      </c>
    </row>
    <row r="24" spans="1:33" x14ac:dyDescent="0.35">
      <c r="A24" s="41" t="s">
        <v>56</v>
      </c>
      <c r="B24" s="19" t="s">
        <v>23</v>
      </c>
      <c r="C24" s="32">
        <v>1</v>
      </c>
      <c r="D24" s="32">
        <v>1</v>
      </c>
      <c r="E24" s="21">
        <v>1</v>
      </c>
      <c r="F24" s="21">
        <v>2</v>
      </c>
      <c r="G24" s="21">
        <v>1</v>
      </c>
      <c r="H24" s="21">
        <v>2</v>
      </c>
      <c r="I24" s="21">
        <v>4</v>
      </c>
      <c r="J24" s="39">
        <v>0</v>
      </c>
      <c r="K24" s="39">
        <v>1</v>
      </c>
      <c r="L24" s="40">
        <v>1</v>
      </c>
      <c r="M24" s="40">
        <v>1</v>
      </c>
      <c r="N24" s="42">
        <v>0</v>
      </c>
      <c r="O24" s="1">
        <f t="shared" si="0"/>
        <v>3</v>
      </c>
      <c r="P24" s="1">
        <f t="shared" si="1"/>
        <v>10</v>
      </c>
      <c r="Q24" s="46">
        <f t="shared" si="2"/>
        <v>-0.7</v>
      </c>
      <c r="R24" s="46"/>
      <c r="S24" s="47">
        <f t="shared" si="3"/>
        <v>2.8957528957528957</v>
      </c>
      <c r="T24" s="47">
        <f t="shared" si="4"/>
        <v>8.2884376295068378</v>
      </c>
      <c r="U24" s="46">
        <f t="shared" si="5"/>
        <v>-0.65062741312741312</v>
      </c>
      <c r="V24" s="46"/>
      <c r="W24" s="41" t="s">
        <v>56</v>
      </c>
      <c r="X24" s="49">
        <v>2413</v>
      </c>
      <c r="Y24" s="49">
        <v>2072</v>
      </c>
      <c r="Z24" s="46"/>
      <c r="AA24" s="46"/>
      <c r="AB24" s="54">
        <f t="shared" si="6"/>
        <v>6.535947712418301E-2</v>
      </c>
      <c r="AC24" s="54">
        <f t="shared" si="7"/>
        <v>1.9108280254777069E-2</v>
      </c>
      <c r="AD24" s="46">
        <f t="shared" si="8"/>
        <v>-0.70764331210191089</v>
      </c>
      <c r="AE24" s="51" t="s">
        <v>56</v>
      </c>
      <c r="AF24">
        <v>153</v>
      </c>
      <c r="AG24">
        <v>157</v>
      </c>
    </row>
    <row r="25" spans="1:33" x14ac:dyDescent="0.35">
      <c r="A25" s="41" t="s">
        <v>57</v>
      </c>
      <c r="B25" s="19" t="s">
        <v>23</v>
      </c>
      <c r="C25" s="32">
        <v>5</v>
      </c>
      <c r="D25" s="32">
        <v>10</v>
      </c>
      <c r="E25" s="21">
        <v>7</v>
      </c>
      <c r="F25" s="21">
        <v>7</v>
      </c>
      <c r="G25" s="21">
        <v>5</v>
      </c>
      <c r="H25" s="21">
        <v>10</v>
      </c>
      <c r="I25" s="21">
        <v>7</v>
      </c>
      <c r="J25" s="39">
        <v>8</v>
      </c>
      <c r="K25" s="39">
        <v>12</v>
      </c>
      <c r="L25" s="40">
        <v>7</v>
      </c>
      <c r="M25" s="40">
        <v>17</v>
      </c>
      <c r="N25" s="40">
        <v>20</v>
      </c>
      <c r="O25" s="1">
        <f t="shared" si="0"/>
        <v>64</v>
      </c>
      <c r="P25" s="1">
        <f t="shared" si="1"/>
        <v>36</v>
      </c>
      <c r="Q25" s="46">
        <f t="shared" si="2"/>
        <v>0.77777777777777779</v>
      </c>
      <c r="R25" s="46"/>
      <c r="S25" s="47">
        <f t="shared" si="3"/>
        <v>5.9333426041811528</v>
      </c>
      <c r="T25" s="47">
        <f t="shared" si="4"/>
        <v>4.5708481462671404</v>
      </c>
      <c r="U25" s="46">
        <f t="shared" si="5"/>
        <v>0.29808350973696562</v>
      </c>
      <c r="V25" s="46"/>
      <c r="W25" s="41" t="s">
        <v>57</v>
      </c>
      <c r="X25" s="49">
        <v>15752</v>
      </c>
      <c r="Y25" s="49">
        <v>21573</v>
      </c>
      <c r="Z25" s="46"/>
      <c r="AA25" s="46"/>
      <c r="AB25" s="54">
        <f t="shared" si="6"/>
        <v>2.8685258964143426E-2</v>
      </c>
      <c r="AC25" s="54">
        <f t="shared" si="7"/>
        <v>5.0235478806907381E-2</v>
      </c>
      <c r="AD25" s="46">
        <f t="shared" si="8"/>
        <v>0.75126460840746567</v>
      </c>
      <c r="AE25" s="51" t="s">
        <v>57</v>
      </c>
      <c r="AF25">
        <v>1255</v>
      </c>
      <c r="AG25">
        <v>1274</v>
      </c>
    </row>
    <row r="26" spans="1:33" x14ac:dyDescent="0.35">
      <c r="A26" s="41" t="s">
        <v>58</v>
      </c>
      <c r="B26" s="19" t="s">
        <v>23</v>
      </c>
      <c r="C26" s="32">
        <v>3</v>
      </c>
      <c r="D26" s="32">
        <v>2</v>
      </c>
      <c r="E26" s="21">
        <v>1</v>
      </c>
      <c r="F26" s="21">
        <v>3</v>
      </c>
      <c r="G26" s="21">
        <v>2</v>
      </c>
      <c r="H26" s="21">
        <v>2</v>
      </c>
      <c r="I26" s="21">
        <v>0</v>
      </c>
      <c r="J26" s="39">
        <v>1</v>
      </c>
      <c r="K26" s="39">
        <v>1</v>
      </c>
      <c r="L26" s="40">
        <v>1</v>
      </c>
      <c r="M26" s="40">
        <v>2</v>
      </c>
      <c r="N26" s="40">
        <v>2</v>
      </c>
      <c r="O26" s="1">
        <f t="shared" si="0"/>
        <v>7</v>
      </c>
      <c r="P26" s="1">
        <f t="shared" si="1"/>
        <v>8</v>
      </c>
      <c r="Q26" s="46">
        <f t="shared" si="2"/>
        <v>-0.125</v>
      </c>
      <c r="R26" s="46"/>
      <c r="S26" s="47">
        <f t="shared" si="3"/>
        <v>12.152777777777779</v>
      </c>
      <c r="T26" s="47">
        <f t="shared" si="4"/>
        <v>14.42741208295762</v>
      </c>
      <c r="U26" s="46">
        <f t="shared" si="5"/>
        <v>-0.15766059027777773</v>
      </c>
      <c r="V26" s="46"/>
      <c r="W26" s="41" t="s">
        <v>58</v>
      </c>
      <c r="X26" s="49">
        <v>1109</v>
      </c>
      <c r="Y26" s="49">
        <v>1152</v>
      </c>
      <c r="Z26" s="46"/>
      <c r="AA26" s="46"/>
      <c r="AB26" s="54">
        <f t="shared" si="6"/>
        <v>2.4096385542168676E-2</v>
      </c>
      <c r="AC26" s="54">
        <f t="shared" si="7"/>
        <v>1.8617021276595744E-2</v>
      </c>
      <c r="AD26" s="46">
        <f t="shared" si="8"/>
        <v>-0.22739361702127667</v>
      </c>
      <c r="AE26" s="51" t="s">
        <v>58</v>
      </c>
      <c r="AF26">
        <v>332</v>
      </c>
      <c r="AG26">
        <v>376</v>
      </c>
    </row>
    <row r="27" spans="1:33" x14ac:dyDescent="0.35">
      <c r="A27" s="41" t="s">
        <v>59</v>
      </c>
      <c r="B27" s="19" t="s">
        <v>23</v>
      </c>
      <c r="C27" s="32">
        <v>1</v>
      </c>
      <c r="D27" s="32">
        <v>1</v>
      </c>
      <c r="E27" s="21">
        <v>1</v>
      </c>
      <c r="F27" s="21">
        <v>1</v>
      </c>
      <c r="G27" s="21">
        <v>2</v>
      </c>
      <c r="H27" s="21">
        <v>2</v>
      </c>
      <c r="I27" s="21">
        <v>1</v>
      </c>
      <c r="J27" s="39">
        <v>1</v>
      </c>
      <c r="K27" s="39">
        <v>0</v>
      </c>
      <c r="L27" s="42">
        <v>0</v>
      </c>
      <c r="M27" s="40">
        <v>3</v>
      </c>
      <c r="N27" s="40">
        <v>2</v>
      </c>
      <c r="O27" s="1">
        <f t="shared" si="0"/>
        <v>6</v>
      </c>
      <c r="P27" s="1">
        <f t="shared" si="1"/>
        <v>7</v>
      </c>
      <c r="Q27" s="46">
        <f t="shared" si="2"/>
        <v>-0.14285714285714285</v>
      </c>
      <c r="R27" s="46"/>
      <c r="S27" s="47">
        <f t="shared" si="3"/>
        <v>17.595307917888565</v>
      </c>
      <c r="T27" s="47">
        <f t="shared" si="4"/>
        <v>24.866785079928952</v>
      </c>
      <c r="U27" s="46">
        <f t="shared" si="5"/>
        <v>-0.29241726015919556</v>
      </c>
      <c r="V27" s="46"/>
      <c r="W27" s="41" t="s">
        <v>59</v>
      </c>
      <c r="X27" s="49">
        <v>563</v>
      </c>
      <c r="Y27" s="49">
        <v>682</v>
      </c>
      <c r="Z27" s="46"/>
      <c r="AA27" s="46"/>
      <c r="AB27" s="54">
        <f t="shared" si="6"/>
        <v>1.5659955257270694E-2</v>
      </c>
      <c r="AC27" s="54">
        <f t="shared" si="7"/>
        <v>1.2500000000000001E-2</v>
      </c>
      <c r="AD27" s="46">
        <f t="shared" si="8"/>
        <v>-0.20178571428571426</v>
      </c>
      <c r="AE27" s="51" t="s">
        <v>59</v>
      </c>
      <c r="AF27">
        <v>447</v>
      </c>
      <c r="AG27">
        <v>480</v>
      </c>
    </row>
    <row r="28" spans="1:33" x14ac:dyDescent="0.35">
      <c r="A28" s="41" t="s">
        <v>60</v>
      </c>
      <c r="B28" s="19" t="s">
        <v>23</v>
      </c>
      <c r="C28" s="32">
        <v>4</v>
      </c>
      <c r="D28" s="32">
        <v>6</v>
      </c>
      <c r="E28" s="21">
        <v>3</v>
      </c>
      <c r="F28" s="21">
        <v>0</v>
      </c>
      <c r="G28" s="21">
        <v>2</v>
      </c>
      <c r="H28" s="21">
        <v>3</v>
      </c>
      <c r="I28" s="21">
        <v>3</v>
      </c>
      <c r="J28" s="39">
        <v>2</v>
      </c>
      <c r="K28" s="39">
        <v>1</v>
      </c>
      <c r="L28" s="40">
        <v>3</v>
      </c>
      <c r="M28" s="40">
        <v>1</v>
      </c>
      <c r="N28" s="40">
        <v>3</v>
      </c>
      <c r="O28" s="1">
        <f t="shared" si="0"/>
        <v>10</v>
      </c>
      <c r="P28" s="1">
        <f t="shared" si="1"/>
        <v>11</v>
      </c>
      <c r="Q28" s="46">
        <f t="shared" si="2"/>
        <v>-9.0909090909090912E-2</v>
      </c>
      <c r="R28" s="46"/>
      <c r="S28" s="47">
        <f t="shared" si="3"/>
        <v>10.964912280701753</v>
      </c>
      <c r="T28" s="47">
        <f t="shared" si="4"/>
        <v>10.923535253227406</v>
      </c>
      <c r="U28" s="46">
        <f t="shared" si="5"/>
        <v>3.7878787878788595E-3</v>
      </c>
      <c r="V28" s="46"/>
      <c r="W28" s="41" t="s">
        <v>60</v>
      </c>
      <c r="X28" s="49">
        <v>2014</v>
      </c>
      <c r="Y28" s="49">
        <v>1824</v>
      </c>
      <c r="Z28" s="46"/>
      <c r="AA28" s="46"/>
      <c r="AB28" s="54">
        <f t="shared" si="6"/>
        <v>6.9182389937106917E-2</v>
      </c>
      <c r="AC28" s="54">
        <f t="shared" si="7"/>
        <v>5.8479532163742687E-2</v>
      </c>
      <c r="AD28" s="46">
        <f t="shared" si="8"/>
        <v>-0.15470494417862843</v>
      </c>
      <c r="AE28" s="51" t="s">
        <v>60</v>
      </c>
      <c r="AF28">
        <v>159</v>
      </c>
      <c r="AG28">
        <v>171</v>
      </c>
    </row>
    <row r="29" spans="1:33" x14ac:dyDescent="0.35">
      <c r="A29" s="41" t="s">
        <v>61</v>
      </c>
      <c r="B29" s="19" t="s">
        <v>23</v>
      </c>
      <c r="C29" s="32">
        <v>2</v>
      </c>
      <c r="D29" s="32">
        <v>1</v>
      </c>
      <c r="E29" s="21">
        <v>1</v>
      </c>
      <c r="F29" s="21">
        <v>1</v>
      </c>
      <c r="G29" s="21">
        <v>1</v>
      </c>
      <c r="H29" s="21">
        <v>1</v>
      </c>
      <c r="I29" s="21">
        <v>1</v>
      </c>
      <c r="J29" s="39">
        <v>1</v>
      </c>
      <c r="K29" s="39">
        <v>1</v>
      </c>
      <c r="L29" s="40">
        <v>4</v>
      </c>
      <c r="M29" s="40">
        <v>3</v>
      </c>
      <c r="N29" s="40">
        <v>4</v>
      </c>
      <c r="O29" s="1">
        <f t="shared" si="0"/>
        <v>13</v>
      </c>
      <c r="P29" s="1">
        <f t="shared" si="1"/>
        <v>5</v>
      </c>
      <c r="Q29" s="46">
        <f t="shared" si="2"/>
        <v>1.6</v>
      </c>
      <c r="R29" s="46"/>
      <c r="S29" s="47">
        <f t="shared" si="3"/>
        <v>12.94176207068193</v>
      </c>
      <c r="T29" s="47">
        <f t="shared" si="4"/>
        <v>9.7276264591439698</v>
      </c>
      <c r="U29" s="46">
        <f t="shared" si="5"/>
        <v>0.3304131408661023</v>
      </c>
      <c r="V29" s="46"/>
      <c r="W29" s="41" t="s">
        <v>61</v>
      </c>
      <c r="X29" s="49">
        <v>1028</v>
      </c>
      <c r="Y29" s="49">
        <v>2009</v>
      </c>
      <c r="Z29" s="46"/>
      <c r="AA29" s="46"/>
      <c r="AB29" s="54">
        <f t="shared" si="6"/>
        <v>2.2421524663677129E-2</v>
      </c>
      <c r="AC29" s="54">
        <f t="shared" si="7"/>
        <v>5.2845528455284556E-2</v>
      </c>
      <c r="AD29" s="46">
        <f t="shared" si="8"/>
        <v>1.3569105691056913</v>
      </c>
      <c r="AE29" s="51" t="s">
        <v>61</v>
      </c>
      <c r="AF29">
        <v>223</v>
      </c>
      <c r="AG29">
        <v>246</v>
      </c>
    </row>
    <row r="30" spans="1:33" x14ac:dyDescent="0.35">
      <c r="A30" s="41" t="s">
        <v>62</v>
      </c>
      <c r="B30" s="19" t="s">
        <v>23</v>
      </c>
      <c r="C30" s="32">
        <v>0</v>
      </c>
      <c r="D30" s="32">
        <v>1</v>
      </c>
      <c r="E30" s="21">
        <v>0</v>
      </c>
      <c r="F30" s="21">
        <v>0</v>
      </c>
      <c r="G30" s="21">
        <v>0</v>
      </c>
      <c r="H30" s="21">
        <v>1</v>
      </c>
      <c r="I30" s="21">
        <v>1</v>
      </c>
      <c r="J30" s="39">
        <v>2</v>
      </c>
      <c r="K30" s="39">
        <v>0</v>
      </c>
      <c r="L30" s="42">
        <v>0</v>
      </c>
      <c r="M30" s="40">
        <v>1</v>
      </c>
      <c r="N30" s="40">
        <v>1</v>
      </c>
      <c r="O30" s="1">
        <f t="shared" si="0"/>
        <v>4</v>
      </c>
      <c r="P30" s="1">
        <f t="shared" si="1"/>
        <v>2</v>
      </c>
      <c r="Q30" s="46">
        <f t="shared" si="2"/>
        <v>1</v>
      </c>
      <c r="R30" s="46"/>
      <c r="S30" s="47">
        <f t="shared" si="3"/>
        <v>3.1658092599920851</v>
      </c>
      <c r="T30" s="47">
        <f t="shared" si="4"/>
        <v>2.0242914979757085</v>
      </c>
      <c r="U30" s="46">
        <f t="shared" si="5"/>
        <v>0.56390977443609003</v>
      </c>
      <c r="V30" s="46"/>
      <c r="W30" s="41" t="s">
        <v>62</v>
      </c>
      <c r="X30" s="49">
        <v>1976</v>
      </c>
      <c r="Y30" s="49">
        <v>2527</v>
      </c>
      <c r="Z30" s="46"/>
      <c r="AA30" s="46"/>
      <c r="AB30" s="54">
        <f t="shared" si="6"/>
        <v>1.0256410256410256E-2</v>
      </c>
      <c r="AC30" s="54">
        <f t="shared" si="7"/>
        <v>1.6064257028112448E-2</v>
      </c>
      <c r="AD30" s="46">
        <f t="shared" si="8"/>
        <v>0.56626506024096368</v>
      </c>
      <c r="AE30" s="51" t="s">
        <v>62</v>
      </c>
      <c r="AF30">
        <v>195</v>
      </c>
      <c r="AG30">
        <v>249</v>
      </c>
    </row>
    <row r="31" spans="1:33" x14ac:dyDescent="0.35">
      <c r="A31" s="41" t="s">
        <v>63</v>
      </c>
      <c r="B31" s="19" t="s">
        <v>23</v>
      </c>
      <c r="C31" s="32">
        <v>0</v>
      </c>
      <c r="D31" s="32">
        <v>1</v>
      </c>
      <c r="E31" s="21">
        <v>2</v>
      </c>
      <c r="F31" s="21">
        <v>2</v>
      </c>
      <c r="G31" s="21">
        <v>1</v>
      </c>
      <c r="H31" s="21">
        <v>2</v>
      </c>
      <c r="I31" s="21">
        <v>2</v>
      </c>
      <c r="J31" s="39">
        <v>0</v>
      </c>
      <c r="K31" s="39">
        <v>2</v>
      </c>
      <c r="L31" s="40">
        <v>1</v>
      </c>
      <c r="M31" s="40">
        <v>2</v>
      </c>
      <c r="N31" s="40">
        <v>1</v>
      </c>
      <c r="O31" s="1">
        <f t="shared" si="0"/>
        <v>6</v>
      </c>
      <c r="P31" s="1">
        <f t="shared" si="1"/>
        <v>9</v>
      </c>
      <c r="Q31" s="46">
        <f t="shared" si="2"/>
        <v>-0.33333333333333331</v>
      </c>
      <c r="R31" s="46"/>
      <c r="S31" s="47">
        <f t="shared" si="3"/>
        <v>1.2513034410844632</v>
      </c>
      <c r="T31" s="47">
        <f t="shared" si="4"/>
        <v>2.305327868852459</v>
      </c>
      <c r="U31" s="46">
        <f t="shared" si="5"/>
        <v>-0.45721237400069503</v>
      </c>
      <c r="V31" s="46"/>
      <c r="W31" s="41" t="s">
        <v>63</v>
      </c>
      <c r="X31" s="49">
        <v>7808</v>
      </c>
      <c r="Y31" s="49">
        <v>9590</v>
      </c>
      <c r="Z31" s="46"/>
      <c r="AA31" s="46"/>
      <c r="AB31" s="54">
        <f t="shared" si="6"/>
        <v>8.4112149532710276E-2</v>
      </c>
      <c r="AC31" s="54">
        <f t="shared" si="7"/>
        <v>8.9552238805970144E-2</v>
      </c>
      <c r="AD31" s="46">
        <f t="shared" si="8"/>
        <v>6.4676616915422883E-2</v>
      </c>
      <c r="AE31" s="51" t="s">
        <v>63</v>
      </c>
      <c r="AF31">
        <v>107</v>
      </c>
      <c r="AG31">
        <v>67</v>
      </c>
    </row>
    <row r="32" spans="1:33" ht="29" x14ac:dyDescent="0.35">
      <c r="A32" s="41" t="s">
        <v>64</v>
      </c>
      <c r="B32" s="19" t="s">
        <v>23</v>
      </c>
      <c r="C32" s="32">
        <v>5</v>
      </c>
      <c r="D32" s="32">
        <v>1</v>
      </c>
      <c r="E32" s="21">
        <v>1</v>
      </c>
      <c r="F32" s="21">
        <v>1</v>
      </c>
      <c r="G32" s="21">
        <v>1</v>
      </c>
      <c r="H32" s="21">
        <v>0</v>
      </c>
      <c r="I32" s="21">
        <v>0</v>
      </c>
      <c r="J32" s="39">
        <v>1</v>
      </c>
      <c r="K32" s="39">
        <v>0</v>
      </c>
      <c r="L32" s="42">
        <v>0</v>
      </c>
      <c r="M32" s="42">
        <v>0</v>
      </c>
      <c r="N32" s="40">
        <v>1</v>
      </c>
      <c r="O32" s="1">
        <f t="shared" si="0"/>
        <v>2</v>
      </c>
      <c r="P32" s="1">
        <f t="shared" si="1"/>
        <v>3</v>
      </c>
      <c r="Q32" s="46">
        <f t="shared" si="2"/>
        <v>-0.33333333333333331</v>
      </c>
      <c r="R32" s="46"/>
      <c r="S32" s="47">
        <f t="shared" si="3"/>
        <v>5.3191489361702127</v>
      </c>
      <c r="T32" s="47">
        <f t="shared" si="4"/>
        <v>5.9820538384845463</v>
      </c>
      <c r="U32" s="46">
        <f t="shared" si="5"/>
        <v>-0.11081560283687944</v>
      </c>
      <c r="V32" s="46"/>
      <c r="W32" s="41" t="s">
        <v>64</v>
      </c>
      <c r="X32" s="49">
        <v>1003</v>
      </c>
      <c r="Y32" s="49">
        <v>752</v>
      </c>
      <c r="Z32" s="46"/>
      <c r="AA32" s="46"/>
      <c r="AB32" s="54">
        <f t="shared" si="6"/>
        <v>8.9820359281437123E-3</v>
      </c>
      <c r="AC32" s="54">
        <f t="shared" si="7"/>
        <v>6.5789473684210523E-3</v>
      </c>
      <c r="AD32" s="46">
        <f t="shared" si="8"/>
        <v>-0.26754385964912281</v>
      </c>
      <c r="AE32" s="51" t="s">
        <v>64</v>
      </c>
      <c r="AF32">
        <v>334</v>
      </c>
      <c r="AG32">
        <v>304</v>
      </c>
    </row>
    <row r="33" spans="1:33" x14ac:dyDescent="0.35">
      <c r="A33" s="41" t="s">
        <v>65</v>
      </c>
      <c r="B33" s="19" t="s">
        <v>23</v>
      </c>
      <c r="C33" s="32">
        <v>22</v>
      </c>
      <c r="D33" s="32">
        <v>17</v>
      </c>
      <c r="E33" s="21">
        <v>26</v>
      </c>
      <c r="F33" s="21">
        <v>21</v>
      </c>
      <c r="G33" s="21">
        <v>12</v>
      </c>
      <c r="H33" s="21">
        <v>18</v>
      </c>
      <c r="I33" s="21">
        <v>22</v>
      </c>
      <c r="J33" s="39">
        <v>17</v>
      </c>
      <c r="K33" s="39">
        <v>9</v>
      </c>
      <c r="L33" s="43">
        <v>20</v>
      </c>
      <c r="M33" s="40">
        <v>13</v>
      </c>
      <c r="N33" s="40">
        <v>19</v>
      </c>
      <c r="O33" s="1">
        <f t="shared" si="0"/>
        <v>78</v>
      </c>
      <c r="P33" s="1">
        <f t="shared" si="1"/>
        <v>99</v>
      </c>
      <c r="Q33" s="46">
        <f t="shared" si="2"/>
        <v>-0.21212121212121213</v>
      </c>
      <c r="R33" s="46"/>
      <c r="S33" s="47">
        <f t="shared" si="3"/>
        <v>3.5490842907519053</v>
      </c>
      <c r="T33" s="47">
        <f t="shared" si="4"/>
        <v>7.5584058634906093</v>
      </c>
      <c r="U33" s="46">
        <f t="shared" si="5"/>
        <v>-0.53044539353264186</v>
      </c>
      <c r="V33" s="46"/>
      <c r="W33" s="41" t="s">
        <v>65</v>
      </c>
      <c r="X33" s="49">
        <v>26196</v>
      </c>
      <c r="Y33" s="49">
        <v>43955</v>
      </c>
      <c r="Z33" s="46"/>
      <c r="AA33" s="46"/>
      <c r="AB33" s="54">
        <f t="shared" si="6"/>
        <v>7.2104879825200294E-2</v>
      </c>
      <c r="AC33" s="54">
        <f t="shared" si="7"/>
        <v>6.0512024825446084E-2</v>
      </c>
      <c r="AD33" s="46">
        <f t="shared" si="8"/>
        <v>-0.16077767590568212</v>
      </c>
      <c r="AE33" s="51" t="s">
        <v>65</v>
      </c>
      <c r="AF33">
        <v>1373</v>
      </c>
      <c r="AG33">
        <v>1289</v>
      </c>
    </row>
    <row r="34" spans="1:33" x14ac:dyDescent="0.35">
      <c r="A34" s="41" t="s">
        <v>66</v>
      </c>
      <c r="B34" s="19" t="s">
        <v>23</v>
      </c>
      <c r="C34" s="32">
        <v>0</v>
      </c>
      <c r="D34" s="32">
        <v>1</v>
      </c>
      <c r="E34" s="21">
        <v>2</v>
      </c>
      <c r="F34" s="21">
        <v>1</v>
      </c>
      <c r="G34" s="21">
        <v>0</v>
      </c>
      <c r="H34" s="21">
        <v>2</v>
      </c>
      <c r="I34" s="21">
        <v>2</v>
      </c>
      <c r="J34" s="39">
        <v>3</v>
      </c>
      <c r="K34" s="39">
        <v>2</v>
      </c>
      <c r="L34" s="42">
        <v>0</v>
      </c>
      <c r="M34" s="40">
        <v>2</v>
      </c>
      <c r="N34" s="40">
        <v>1</v>
      </c>
      <c r="O34" s="1">
        <f t="shared" si="0"/>
        <v>8</v>
      </c>
      <c r="P34" s="1">
        <f t="shared" si="1"/>
        <v>7</v>
      </c>
      <c r="Q34" s="46">
        <f t="shared" si="2"/>
        <v>0.14285714285714285</v>
      </c>
      <c r="R34" s="46"/>
      <c r="S34" s="47">
        <f t="shared" si="3"/>
        <v>2.6130981544994287</v>
      </c>
      <c r="T34" s="47">
        <f t="shared" si="4"/>
        <v>3.5759897828863347</v>
      </c>
      <c r="U34" s="46">
        <f t="shared" si="5"/>
        <v>-0.26926576608105263</v>
      </c>
      <c r="V34" s="46"/>
      <c r="W34" s="41" t="s">
        <v>66</v>
      </c>
      <c r="X34" s="49">
        <v>3915</v>
      </c>
      <c r="Y34" s="49">
        <v>6123</v>
      </c>
      <c r="Z34" s="46"/>
      <c r="AA34" s="46"/>
      <c r="AB34" s="54">
        <f t="shared" si="6"/>
        <v>4.7619047619047616E-2</v>
      </c>
      <c r="AC34" s="54">
        <f t="shared" si="7"/>
        <v>5.7553956834532377E-2</v>
      </c>
      <c r="AD34" s="46">
        <f t="shared" si="8"/>
        <v>0.20863309352517997</v>
      </c>
      <c r="AE34" s="51" t="s">
        <v>66</v>
      </c>
      <c r="AF34">
        <v>147</v>
      </c>
      <c r="AG34">
        <v>139</v>
      </c>
    </row>
    <row r="35" spans="1:33" x14ac:dyDescent="0.35">
      <c r="A35" s="41" t="s">
        <v>67</v>
      </c>
      <c r="B35" s="19" t="s">
        <v>23</v>
      </c>
      <c r="C35" s="32">
        <v>0</v>
      </c>
      <c r="D35" s="32">
        <v>0</v>
      </c>
      <c r="E35" s="21">
        <v>0</v>
      </c>
      <c r="F35" s="21">
        <v>0</v>
      </c>
      <c r="G35" s="21">
        <v>1</v>
      </c>
      <c r="H35" s="21">
        <v>2</v>
      </c>
      <c r="I35" s="21">
        <v>0</v>
      </c>
      <c r="J35" s="39">
        <v>1</v>
      </c>
      <c r="K35" s="39">
        <v>5</v>
      </c>
      <c r="L35" s="40">
        <v>2</v>
      </c>
      <c r="M35" s="42">
        <v>0</v>
      </c>
      <c r="N35" s="40">
        <v>2</v>
      </c>
      <c r="O35" s="1">
        <f t="shared" si="0"/>
        <v>10</v>
      </c>
      <c r="P35" s="1">
        <f t="shared" si="1"/>
        <v>3</v>
      </c>
      <c r="Q35" s="46">
        <f t="shared" si="2"/>
        <v>2.3333333333333335</v>
      </c>
      <c r="R35" s="46"/>
      <c r="S35" s="47">
        <f t="shared" si="3"/>
        <v>34.305317324185246</v>
      </c>
      <c r="T35" s="47">
        <f t="shared" si="4"/>
        <v>13.245033112582782</v>
      </c>
      <c r="U35" s="46">
        <f t="shared" si="5"/>
        <v>1.5900514579759861</v>
      </c>
      <c r="V35" s="46"/>
      <c r="W35" s="41" t="s">
        <v>67</v>
      </c>
      <c r="X35" s="49">
        <v>453</v>
      </c>
      <c r="Y35" s="49">
        <v>583</v>
      </c>
      <c r="Z35" s="46"/>
      <c r="AA35" s="46"/>
      <c r="AB35" s="54">
        <f t="shared" si="6"/>
        <v>8.2872928176795577E-3</v>
      </c>
      <c r="AC35" s="54">
        <f t="shared" si="7"/>
        <v>2.7027027027027029E-2</v>
      </c>
      <c r="AD35" s="46">
        <f t="shared" si="8"/>
        <v>2.2612612612612617</v>
      </c>
      <c r="AE35" s="51" t="s">
        <v>67</v>
      </c>
      <c r="AF35">
        <v>362</v>
      </c>
      <c r="AG35">
        <v>370</v>
      </c>
    </row>
    <row r="36" spans="1:33" x14ac:dyDescent="0.35">
      <c r="A36" s="41" t="s">
        <v>68</v>
      </c>
      <c r="B36" s="19" t="s">
        <v>23</v>
      </c>
      <c r="C36" s="32">
        <v>0</v>
      </c>
      <c r="D36" s="32">
        <v>0</v>
      </c>
      <c r="E36" s="21">
        <v>0</v>
      </c>
      <c r="F36" s="21">
        <v>0</v>
      </c>
      <c r="G36" s="21">
        <v>0</v>
      </c>
      <c r="H36" s="21">
        <v>1</v>
      </c>
      <c r="I36" s="21">
        <v>1</v>
      </c>
      <c r="J36" s="39">
        <v>0</v>
      </c>
      <c r="K36" s="39">
        <v>0</v>
      </c>
      <c r="L36" s="42">
        <v>0</v>
      </c>
      <c r="M36" s="42">
        <v>0</v>
      </c>
      <c r="N36" s="42">
        <v>0</v>
      </c>
      <c r="O36" s="1">
        <f t="shared" si="0"/>
        <v>0</v>
      </c>
      <c r="P36" s="1">
        <f t="shared" si="1"/>
        <v>2</v>
      </c>
      <c r="Q36" s="46">
        <f t="shared" si="2"/>
        <v>-1</v>
      </c>
      <c r="R36" s="46"/>
      <c r="S36" s="47">
        <f t="shared" si="3"/>
        <v>0</v>
      </c>
      <c r="T36" s="47">
        <f t="shared" si="4"/>
        <v>11.494252873563218</v>
      </c>
      <c r="U36" s="46">
        <f t="shared" si="5"/>
        <v>-1</v>
      </c>
      <c r="V36" s="46"/>
      <c r="W36" s="41" t="s">
        <v>68</v>
      </c>
      <c r="X36" s="49">
        <v>348</v>
      </c>
      <c r="Y36" s="49">
        <v>699</v>
      </c>
      <c r="Z36" s="46"/>
      <c r="AA36" s="46"/>
      <c r="AB36" s="54">
        <f t="shared" si="6"/>
        <v>1.9417475728155338E-2</v>
      </c>
      <c r="AC36" s="54">
        <f t="shared" si="7"/>
        <v>0</v>
      </c>
      <c r="AD36" s="46">
        <f t="shared" si="8"/>
        <v>-1</v>
      </c>
      <c r="AE36" s="51" t="s">
        <v>68</v>
      </c>
      <c r="AF36">
        <v>103</v>
      </c>
      <c r="AG36">
        <v>152</v>
      </c>
    </row>
    <row r="37" spans="1:33" x14ac:dyDescent="0.35">
      <c r="A37" s="41" t="s">
        <v>69</v>
      </c>
      <c r="B37" s="19" t="s">
        <v>23</v>
      </c>
      <c r="C37" s="32">
        <v>2</v>
      </c>
      <c r="D37" s="32">
        <v>4</v>
      </c>
      <c r="E37" s="21">
        <v>5</v>
      </c>
      <c r="F37" s="21">
        <v>3</v>
      </c>
      <c r="G37" s="21">
        <v>2</v>
      </c>
      <c r="H37" s="21">
        <v>4</v>
      </c>
      <c r="I37" s="21">
        <v>2</v>
      </c>
      <c r="J37" s="39">
        <v>5</v>
      </c>
      <c r="K37" s="39">
        <v>0</v>
      </c>
      <c r="L37" s="40">
        <v>3</v>
      </c>
      <c r="M37" s="40">
        <v>7</v>
      </c>
      <c r="N37" s="40">
        <v>3</v>
      </c>
      <c r="O37" s="1">
        <f t="shared" si="0"/>
        <v>18</v>
      </c>
      <c r="P37" s="1">
        <f t="shared" si="1"/>
        <v>16</v>
      </c>
      <c r="Q37" s="46">
        <f t="shared" si="2"/>
        <v>0.125</v>
      </c>
      <c r="R37" s="46"/>
      <c r="S37" s="47">
        <f t="shared" si="3"/>
        <v>2.6948124859645182</v>
      </c>
      <c r="T37" s="47">
        <f t="shared" si="4"/>
        <v>3.1043849437330229</v>
      </c>
      <c r="U37" s="46">
        <f t="shared" si="5"/>
        <v>-0.13193352795867958</v>
      </c>
      <c r="V37" s="46"/>
      <c r="W37" s="41" t="s">
        <v>69</v>
      </c>
      <c r="X37" s="49">
        <v>10308</v>
      </c>
      <c r="Y37" s="49">
        <v>13359</v>
      </c>
      <c r="Z37" s="46"/>
      <c r="AA37" s="46"/>
      <c r="AB37" s="54">
        <f t="shared" si="6"/>
        <v>3.2719836400817999E-2</v>
      </c>
      <c r="AC37" s="54">
        <f t="shared" si="7"/>
        <v>3.6960985626283367E-2</v>
      </c>
      <c r="AD37" s="46">
        <f t="shared" si="8"/>
        <v>0.12962012320328531</v>
      </c>
      <c r="AE37" s="51" t="s">
        <v>69</v>
      </c>
      <c r="AF37">
        <v>489</v>
      </c>
      <c r="AG37">
        <v>487</v>
      </c>
    </row>
    <row r="38" spans="1:33" x14ac:dyDescent="0.35">
      <c r="A38" s="41" t="s">
        <v>70</v>
      </c>
      <c r="B38" s="19" t="s">
        <v>23</v>
      </c>
      <c r="C38" s="32">
        <v>11</v>
      </c>
      <c r="D38" s="32">
        <v>6</v>
      </c>
      <c r="E38" s="21">
        <v>6</v>
      </c>
      <c r="F38" s="21">
        <v>5</v>
      </c>
      <c r="G38" s="21">
        <v>9</v>
      </c>
      <c r="H38" s="21">
        <v>8</v>
      </c>
      <c r="I38" s="21">
        <v>10</v>
      </c>
      <c r="J38" s="39">
        <v>6</v>
      </c>
      <c r="K38" s="39">
        <v>10</v>
      </c>
      <c r="L38" s="40">
        <v>10</v>
      </c>
      <c r="M38" s="40">
        <v>8</v>
      </c>
      <c r="N38" s="40">
        <v>8</v>
      </c>
      <c r="O38" s="1">
        <f t="shared" si="0"/>
        <v>42</v>
      </c>
      <c r="P38" s="1">
        <f t="shared" si="1"/>
        <v>38</v>
      </c>
      <c r="Q38" s="46">
        <f t="shared" si="2"/>
        <v>0.10526315789473684</v>
      </c>
      <c r="R38" s="46"/>
      <c r="S38" s="47">
        <f t="shared" si="3"/>
        <v>17.052375152253351</v>
      </c>
      <c r="T38" s="47">
        <f t="shared" si="4"/>
        <v>17.653890824622533</v>
      </c>
      <c r="U38" s="46">
        <f t="shared" si="5"/>
        <v>-3.4072696967754307E-2</v>
      </c>
      <c r="V38" s="46"/>
      <c r="W38" s="41" t="s">
        <v>70</v>
      </c>
      <c r="X38" s="49">
        <v>4305</v>
      </c>
      <c r="Y38" s="49">
        <v>4926</v>
      </c>
      <c r="Z38" s="46"/>
      <c r="AA38" s="46"/>
      <c r="AB38" s="54">
        <f t="shared" si="6"/>
        <v>4.9032258064516131E-2</v>
      </c>
      <c r="AC38" s="54">
        <f t="shared" si="7"/>
        <v>4.5801526717557252E-2</v>
      </c>
      <c r="AD38" s="46">
        <f t="shared" si="8"/>
        <v>-6.5889915628766602E-2</v>
      </c>
      <c r="AE38" s="51" t="s">
        <v>70</v>
      </c>
      <c r="AF38">
        <v>775</v>
      </c>
      <c r="AG38">
        <v>917</v>
      </c>
    </row>
    <row r="39" spans="1:33" x14ac:dyDescent="0.35">
      <c r="A39" s="41" t="s">
        <v>71</v>
      </c>
      <c r="B39" s="19" t="s">
        <v>23</v>
      </c>
      <c r="C39" s="32">
        <v>4</v>
      </c>
      <c r="D39" s="32">
        <v>0</v>
      </c>
      <c r="E39" s="21">
        <v>4</v>
      </c>
      <c r="F39" s="21">
        <v>0</v>
      </c>
      <c r="G39" s="21">
        <v>4</v>
      </c>
      <c r="H39" s="21">
        <v>0</v>
      </c>
      <c r="I39" s="21">
        <v>2</v>
      </c>
      <c r="J39" s="39">
        <v>2</v>
      </c>
      <c r="K39" s="39">
        <v>1</v>
      </c>
      <c r="L39" s="42">
        <v>0</v>
      </c>
      <c r="M39" s="40">
        <v>2</v>
      </c>
      <c r="N39" s="40">
        <v>5</v>
      </c>
      <c r="O39" s="1">
        <f t="shared" si="0"/>
        <v>10</v>
      </c>
      <c r="P39" s="1">
        <f t="shared" si="1"/>
        <v>10</v>
      </c>
      <c r="Q39" s="46">
        <f t="shared" si="2"/>
        <v>0</v>
      </c>
      <c r="R39" s="46"/>
      <c r="S39" s="47">
        <f t="shared" si="3"/>
        <v>0.9441087613293051</v>
      </c>
      <c r="T39" s="47">
        <f t="shared" si="4"/>
        <v>1.1663167716351761</v>
      </c>
      <c r="U39" s="46">
        <f t="shared" si="5"/>
        <v>-0.19052114803625381</v>
      </c>
      <c r="V39" s="46"/>
      <c r="W39" s="41" t="s">
        <v>71</v>
      </c>
      <c r="X39" s="49">
        <v>17148</v>
      </c>
      <c r="Y39" s="49">
        <v>21184</v>
      </c>
      <c r="Z39" s="46"/>
      <c r="AA39" s="46"/>
      <c r="AB39" s="54">
        <f t="shared" si="6"/>
        <v>6.9930069930069935E-2</v>
      </c>
      <c r="AC39" s="54">
        <f t="shared" si="7"/>
        <v>6.0240963855421686E-2</v>
      </c>
      <c r="AD39" s="46">
        <f t="shared" si="8"/>
        <v>-0.13855421686746994</v>
      </c>
      <c r="AE39" s="51" t="s">
        <v>71</v>
      </c>
      <c r="AF39">
        <v>143</v>
      </c>
      <c r="AG39">
        <v>166</v>
      </c>
    </row>
    <row r="40" spans="1:33" x14ac:dyDescent="0.35">
      <c r="A40" s="41" t="s">
        <v>72</v>
      </c>
      <c r="B40" s="19" t="s">
        <v>23</v>
      </c>
      <c r="C40" s="32">
        <v>1</v>
      </c>
      <c r="D40" s="32">
        <v>0</v>
      </c>
      <c r="E40" s="21">
        <v>2</v>
      </c>
      <c r="F40" s="21">
        <v>2</v>
      </c>
      <c r="G40" s="21">
        <v>0</v>
      </c>
      <c r="H40" s="21">
        <v>0</v>
      </c>
      <c r="I40" s="21">
        <v>1</v>
      </c>
      <c r="J40" s="39">
        <v>2</v>
      </c>
      <c r="K40" s="39">
        <v>2</v>
      </c>
      <c r="L40" s="42">
        <v>0</v>
      </c>
      <c r="M40" s="42">
        <v>0</v>
      </c>
      <c r="N40" s="40">
        <v>1</v>
      </c>
      <c r="O40" s="1">
        <f t="shared" si="0"/>
        <v>5</v>
      </c>
      <c r="P40" s="1">
        <f t="shared" si="1"/>
        <v>5</v>
      </c>
      <c r="Q40" s="46">
        <f t="shared" si="2"/>
        <v>0</v>
      </c>
      <c r="R40" s="46"/>
      <c r="S40" s="47">
        <f t="shared" si="3"/>
        <v>7.9113924050632924</v>
      </c>
      <c r="T40" s="47">
        <f t="shared" si="4"/>
        <v>11.235955056179774</v>
      </c>
      <c r="U40" s="46">
        <f t="shared" si="5"/>
        <v>-0.29588607594936689</v>
      </c>
      <c r="V40" s="46"/>
      <c r="W40" s="41" t="s">
        <v>72</v>
      </c>
      <c r="X40" s="49">
        <v>890</v>
      </c>
      <c r="Y40" s="49">
        <v>1264</v>
      </c>
      <c r="Z40" s="46"/>
      <c r="AA40" s="46"/>
      <c r="AB40" s="54">
        <f t="shared" si="6"/>
        <v>3.3557046979865772E-2</v>
      </c>
      <c r="AC40" s="54">
        <f t="shared" si="7"/>
        <v>2.8248587570621469E-2</v>
      </c>
      <c r="AD40" s="46">
        <f t="shared" si="8"/>
        <v>-0.15819209039548024</v>
      </c>
      <c r="AE40" s="51" t="s">
        <v>72</v>
      </c>
      <c r="AF40">
        <v>149</v>
      </c>
      <c r="AG40">
        <v>177</v>
      </c>
    </row>
    <row r="41" spans="1:33" x14ac:dyDescent="0.35">
      <c r="A41" s="41" t="s">
        <v>73</v>
      </c>
      <c r="B41" s="19" t="s">
        <v>23</v>
      </c>
      <c r="C41" s="32">
        <v>4</v>
      </c>
      <c r="D41" s="32">
        <v>2</v>
      </c>
      <c r="E41" s="21">
        <v>0</v>
      </c>
      <c r="F41" s="21">
        <v>2</v>
      </c>
      <c r="G41" s="21">
        <v>1</v>
      </c>
      <c r="H41" s="21">
        <v>5</v>
      </c>
      <c r="I41" s="21">
        <v>1</v>
      </c>
      <c r="J41" s="39">
        <v>2</v>
      </c>
      <c r="K41" s="39">
        <v>1</v>
      </c>
      <c r="L41" s="40">
        <v>4</v>
      </c>
      <c r="M41" s="40">
        <v>4</v>
      </c>
      <c r="N41" s="40">
        <v>9</v>
      </c>
      <c r="O41" s="1">
        <f t="shared" si="0"/>
        <v>20</v>
      </c>
      <c r="P41" s="1">
        <f t="shared" si="1"/>
        <v>9</v>
      </c>
      <c r="Q41" s="46">
        <f t="shared" si="2"/>
        <v>1.2222222222222223</v>
      </c>
      <c r="R41" s="46"/>
      <c r="S41" s="47">
        <f t="shared" si="3"/>
        <v>8.9907844459429089</v>
      </c>
      <c r="T41" s="47">
        <f t="shared" si="4"/>
        <v>3.9011703511053319</v>
      </c>
      <c r="U41" s="46">
        <f t="shared" si="5"/>
        <v>1.304637746310032</v>
      </c>
      <c r="V41" s="46"/>
      <c r="W41" s="41" t="s">
        <v>73</v>
      </c>
      <c r="X41" s="49">
        <v>4614</v>
      </c>
      <c r="Y41" s="49">
        <v>4449</v>
      </c>
      <c r="Z41" s="46"/>
      <c r="AA41" s="46"/>
      <c r="AB41" s="54">
        <f t="shared" si="6"/>
        <v>4.5918367346938778E-2</v>
      </c>
      <c r="AC41" s="54">
        <f t="shared" si="7"/>
        <v>9.4339622641509441E-2</v>
      </c>
      <c r="AD41" s="46">
        <f t="shared" si="8"/>
        <v>1.0545073375262055</v>
      </c>
      <c r="AE41" s="51" t="s">
        <v>73</v>
      </c>
      <c r="AF41">
        <v>196</v>
      </c>
      <c r="AG41">
        <v>212</v>
      </c>
    </row>
    <row r="42" spans="1:33" x14ac:dyDescent="0.35">
      <c r="A42" s="41" t="s">
        <v>74</v>
      </c>
      <c r="B42" s="19" t="s">
        <v>23</v>
      </c>
      <c r="C42" s="32">
        <v>2</v>
      </c>
      <c r="D42" s="32">
        <v>3</v>
      </c>
      <c r="E42" s="21">
        <v>1</v>
      </c>
      <c r="F42" s="21">
        <v>4</v>
      </c>
      <c r="G42" s="21">
        <v>1</v>
      </c>
      <c r="H42" s="21">
        <v>1</v>
      </c>
      <c r="I42" s="21">
        <v>0</v>
      </c>
      <c r="J42" s="39">
        <v>4</v>
      </c>
      <c r="K42" s="39">
        <v>5</v>
      </c>
      <c r="L42" s="40">
        <v>1</v>
      </c>
      <c r="M42" s="40">
        <v>4</v>
      </c>
      <c r="N42" s="40">
        <v>5</v>
      </c>
      <c r="O42" s="1">
        <f t="shared" si="0"/>
        <v>19</v>
      </c>
      <c r="P42" s="1">
        <f t="shared" si="1"/>
        <v>7</v>
      </c>
      <c r="Q42" s="46">
        <f t="shared" si="2"/>
        <v>1.7142857142857142</v>
      </c>
      <c r="R42" s="46"/>
      <c r="S42" s="47">
        <f t="shared" si="3"/>
        <v>26.817219477769939</v>
      </c>
      <c r="T42" s="47">
        <f t="shared" si="4"/>
        <v>13.958125623130609</v>
      </c>
      <c r="U42" s="46">
        <f t="shared" si="5"/>
        <v>0.92126222401451763</v>
      </c>
      <c r="V42" s="46"/>
      <c r="W42" s="41" t="s">
        <v>74</v>
      </c>
      <c r="X42" s="49">
        <v>1003</v>
      </c>
      <c r="Y42" s="49">
        <v>1417</v>
      </c>
      <c r="Z42" s="46"/>
      <c r="AA42" s="46"/>
      <c r="AB42" s="54">
        <f t="shared" si="6"/>
        <v>1.1589403973509934E-2</v>
      </c>
      <c r="AC42" s="54">
        <f t="shared" si="7"/>
        <v>2.3661270236612703E-2</v>
      </c>
      <c r="AD42" s="46">
        <f t="shared" si="8"/>
        <v>1.0416296032734389</v>
      </c>
      <c r="AE42" s="51" t="s">
        <v>74</v>
      </c>
      <c r="AF42">
        <v>604</v>
      </c>
      <c r="AG42">
        <v>803</v>
      </c>
    </row>
    <row r="43" spans="1:33" x14ac:dyDescent="0.35">
      <c r="A43" s="41" t="s">
        <v>75</v>
      </c>
      <c r="B43" s="19" t="s">
        <v>23</v>
      </c>
      <c r="C43" s="32">
        <v>6</v>
      </c>
      <c r="D43" s="32">
        <v>3</v>
      </c>
      <c r="E43" s="21">
        <v>4</v>
      </c>
      <c r="F43" s="21">
        <v>1</v>
      </c>
      <c r="G43" s="21">
        <v>5</v>
      </c>
      <c r="H43" s="21">
        <v>2</v>
      </c>
      <c r="I43" s="21">
        <v>5</v>
      </c>
      <c r="J43" s="39">
        <v>4</v>
      </c>
      <c r="K43" s="39">
        <v>2</v>
      </c>
      <c r="L43" s="40">
        <v>3</v>
      </c>
      <c r="M43" s="40">
        <v>4</v>
      </c>
      <c r="N43" s="40">
        <v>1</v>
      </c>
      <c r="O43" s="1">
        <f t="shared" si="0"/>
        <v>14</v>
      </c>
      <c r="P43" s="1">
        <f t="shared" si="1"/>
        <v>17</v>
      </c>
      <c r="Q43" s="46">
        <f t="shared" si="2"/>
        <v>-0.17647058823529413</v>
      </c>
      <c r="R43" s="46"/>
      <c r="S43" s="47">
        <f t="shared" si="3"/>
        <v>4.1985305143199882</v>
      </c>
      <c r="T43" s="47">
        <f t="shared" si="4"/>
        <v>5.9109874826147424</v>
      </c>
      <c r="U43" s="46">
        <f t="shared" si="5"/>
        <v>-0.28970742593033605</v>
      </c>
      <c r="V43" s="46"/>
      <c r="W43" s="41" t="s">
        <v>75</v>
      </c>
      <c r="X43" s="49">
        <v>5752</v>
      </c>
      <c r="Y43" s="49">
        <v>6669</v>
      </c>
      <c r="Z43" s="46"/>
      <c r="AA43" s="46"/>
      <c r="AB43" s="54">
        <f t="shared" si="6"/>
        <v>4.336734693877551E-2</v>
      </c>
      <c r="AC43" s="54">
        <f t="shared" si="7"/>
        <v>3.2941176470588238E-2</v>
      </c>
      <c r="AD43" s="46">
        <f t="shared" si="8"/>
        <v>-0.24041522491349474</v>
      </c>
      <c r="AE43" s="51" t="s">
        <v>75</v>
      </c>
      <c r="AF43">
        <v>392</v>
      </c>
      <c r="AG43">
        <v>425</v>
      </c>
    </row>
    <row r="44" spans="1:33" x14ac:dyDescent="0.35">
      <c r="A44" s="41" t="s">
        <v>76</v>
      </c>
      <c r="B44" s="19" t="s">
        <v>23</v>
      </c>
      <c r="C44" s="32">
        <v>1</v>
      </c>
      <c r="D44" s="32">
        <v>1</v>
      </c>
      <c r="E44" s="21">
        <v>2</v>
      </c>
      <c r="F44" s="21">
        <v>3</v>
      </c>
      <c r="G44" s="21">
        <v>1</v>
      </c>
      <c r="H44" s="21">
        <v>2</v>
      </c>
      <c r="I44" s="21">
        <v>1</v>
      </c>
      <c r="J44" s="39">
        <v>1</v>
      </c>
      <c r="K44" s="39">
        <v>3</v>
      </c>
      <c r="L44" s="40">
        <v>2</v>
      </c>
      <c r="M44" s="40">
        <v>4</v>
      </c>
      <c r="N44" s="40">
        <v>1</v>
      </c>
      <c r="O44" s="1">
        <f t="shared" si="0"/>
        <v>11</v>
      </c>
      <c r="P44" s="1">
        <f t="shared" si="1"/>
        <v>9</v>
      </c>
      <c r="Q44" s="46">
        <f t="shared" si="2"/>
        <v>0.22222222222222221</v>
      </c>
      <c r="R44" s="46"/>
      <c r="S44" s="47">
        <f t="shared" si="3"/>
        <v>1.1098779134295229</v>
      </c>
      <c r="T44" s="47">
        <f t="shared" si="4"/>
        <v>1.3333333333333335</v>
      </c>
      <c r="U44" s="46">
        <f t="shared" si="5"/>
        <v>-0.1675915649278579</v>
      </c>
      <c r="V44" s="46"/>
      <c r="W44" s="41" t="s">
        <v>76</v>
      </c>
      <c r="X44" s="49">
        <v>13500</v>
      </c>
      <c r="Y44" s="49">
        <v>19822</v>
      </c>
      <c r="Z44" s="46"/>
      <c r="AA44" s="46"/>
      <c r="AB44" s="54">
        <f t="shared" si="6"/>
        <v>4.7872340425531915E-2</v>
      </c>
      <c r="AC44" s="54">
        <f t="shared" si="7"/>
        <v>6.8322981366459631E-2</v>
      </c>
      <c r="AD44" s="46">
        <f t="shared" si="8"/>
        <v>0.4271911663216012</v>
      </c>
      <c r="AE44" s="51" t="s">
        <v>76</v>
      </c>
      <c r="AF44">
        <v>188</v>
      </c>
      <c r="AG44">
        <v>161</v>
      </c>
    </row>
    <row r="45" spans="1:33" x14ac:dyDescent="0.35">
      <c r="A45" s="41" t="s">
        <v>77</v>
      </c>
      <c r="B45" s="19" t="s">
        <v>23</v>
      </c>
      <c r="C45" s="32">
        <v>2</v>
      </c>
      <c r="D45" s="32">
        <v>1</v>
      </c>
      <c r="E45" s="21">
        <v>2</v>
      </c>
      <c r="F45" s="21">
        <v>0</v>
      </c>
      <c r="G45" s="21">
        <v>1</v>
      </c>
      <c r="H45" s="21">
        <v>1</v>
      </c>
      <c r="I45" s="21">
        <v>3</v>
      </c>
      <c r="J45" s="39">
        <v>2</v>
      </c>
      <c r="K45" s="39">
        <v>4</v>
      </c>
      <c r="L45" s="40">
        <v>2</v>
      </c>
      <c r="M45" s="40">
        <v>5</v>
      </c>
      <c r="N45" s="40">
        <v>3</v>
      </c>
      <c r="O45" s="1">
        <f t="shared" si="0"/>
        <v>16</v>
      </c>
      <c r="P45" s="1">
        <f t="shared" si="1"/>
        <v>7</v>
      </c>
      <c r="Q45" s="46">
        <f t="shared" si="2"/>
        <v>1.2857142857142858</v>
      </c>
      <c r="R45" s="46"/>
      <c r="S45" s="47">
        <f t="shared" si="3"/>
        <v>7.1190211345939938</v>
      </c>
      <c r="T45" s="47">
        <f t="shared" si="4"/>
        <v>3.7303490540900612</v>
      </c>
      <c r="U45" s="46">
        <f t="shared" si="5"/>
        <v>0.90840616558080423</v>
      </c>
      <c r="V45" s="46"/>
      <c r="W45" s="41" t="s">
        <v>77</v>
      </c>
      <c r="X45" s="49">
        <v>3753</v>
      </c>
      <c r="Y45" s="49">
        <v>4495</v>
      </c>
      <c r="Z45" s="46"/>
      <c r="AA45" s="46"/>
      <c r="AB45" s="54">
        <f t="shared" si="6"/>
        <v>3.3018867924528301E-2</v>
      </c>
      <c r="AC45" s="54">
        <f t="shared" si="7"/>
        <v>5.6537102473498232E-2</v>
      </c>
      <c r="AD45" s="46">
        <f t="shared" si="8"/>
        <v>0.71226653205451795</v>
      </c>
      <c r="AE45" s="51" t="s">
        <v>77</v>
      </c>
      <c r="AF45">
        <v>212</v>
      </c>
      <c r="AG45">
        <v>283</v>
      </c>
    </row>
    <row r="46" spans="1:33" x14ac:dyDescent="0.35">
      <c r="A46" s="41" t="s">
        <v>78</v>
      </c>
      <c r="B46" s="19" t="s">
        <v>23</v>
      </c>
      <c r="C46" s="32">
        <v>0</v>
      </c>
      <c r="D46" s="32">
        <v>2</v>
      </c>
      <c r="E46" s="21">
        <v>1</v>
      </c>
      <c r="F46" s="21">
        <v>2</v>
      </c>
      <c r="G46" s="21">
        <v>3</v>
      </c>
      <c r="H46" s="21">
        <v>1</v>
      </c>
      <c r="I46" s="21">
        <v>2</v>
      </c>
      <c r="J46" s="39">
        <v>1</v>
      </c>
      <c r="K46" s="39">
        <v>2</v>
      </c>
      <c r="L46" s="40">
        <v>2</v>
      </c>
      <c r="M46" s="40">
        <v>1</v>
      </c>
      <c r="N46" s="40">
        <v>1</v>
      </c>
      <c r="O46" s="1">
        <f t="shared" si="0"/>
        <v>7</v>
      </c>
      <c r="P46" s="1">
        <f t="shared" si="1"/>
        <v>9</v>
      </c>
      <c r="Q46" s="46">
        <f t="shared" si="2"/>
        <v>-0.22222222222222221</v>
      </c>
      <c r="R46" s="46"/>
      <c r="S46" s="47">
        <f t="shared" si="3"/>
        <v>0.95870711497637473</v>
      </c>
      <c r="T46" s="47">
        <f t="shared" si="4"/>
        <v>1.7438480914551442</v>
      </c>
      <c r="U46" s="46">
        <f t="shared" si="5"/>
        <v>-0.45023473106743661</v>
      </c>
      <c r="V46" s="46"/>
      <c r="W46" s="41" t="s">
        <v>78</v>
      </c>
      <c r="X46" s="49">
        <v>10322</v>
      </c>
      <c r="Y46" s="49">
        <v>14603</v>
      </c>
      <c r="Z46" s="46"/>
      <c r="AA46" s="46"/>
      <c r="AB46" s="54">
        <f t="shared" si="6"/>
        <v>7.5630252100840331E-2</v>
      </c>
      <c r="AC46" s="54">
        <f t="shared" si="7"/>
        <v>5.46875E-2</v>
      </c>
      <c r="AD46" s="46">
        <f t="shared" si="8"/>
        <v>-0.27690972222222215</v>
      </c>
      <c r="AE46" s="51" t="s">
        <v>78</v>
      </c>
      <c r="AF46">
        <v>119</v>
      </c>
      <c r="AG46">
        <v>128</v>
      </c>
    </row>
    <row r="47" spans="1:33" x14ac:dyDescent="0.35">
      <c r="A47" s="41" t="s">
        <v>79</v>
      </c>
      <c r="B47" s="19" t="s">
        <v>23</v>
      </c>
      <c r="C47" s="32">
        <v>5</v>
      </c>
      <c r="D47" s="32">
        <v>1</v>
      </c>
      <c r="E47" s="21">
        <v>2</v>
      </c>
      <c r="F47" s="21">
        <v>6</v>
      </c>
      <c r="G47" s="21">
        <v>2</v>
      </c>
      <c r="H47" s="21">
        <v>0</v>
      </c>
      <c r="I47" s="21">
        <v>3</v>
      </c>
      <c r="J47" s="39">
        <v>1</v>
      </c>
      <c r="K47" s="39">
        <v>4</v>
      </c>
      <c r="L47" s="40">
        <v>6</v>
      </c>
      <c r="M47" s="40">
        <v>4</v>
      </c>
      <c r="N47" s="40">
        <v>3</v>
      </c>
      <c r="O47" s="1">
        <f t="shared" si="0"/>
        <v>18</v>
      </c>
      <c r="P47" s="1">
        <f t="shared" si="1"/>
        <v>13</v>
      </c>
      <c r="Q47" s="46">
        <f t="shared" si="2"/>
        <v>0.38461538461538464</v>
      </c>
      <c r="R47" s="46"/>
      <c r="S47" s="47">
        <f t="shared" si="3"/>
        <v>5.4045939048190972</v>
      </c>
      <c r="T47" s="47">
        <f t="shared" si="4"/>
        <v>4.9420262307546095</v>
      </c>
      <c r="U47" s="46">
        <f t="shared" si="5"/>
        <v>9.3598789740510377E-2</v>
      </c>
      <c r="V47" s="46"/>
      <c r="W47" s="41" t="s">
        <v>79</v>
      </c>
      <c r="X47" s="49">
        <v>5261</v>
      </c>
      <c r="Y47" s="49">
        <v>6661</v>
      </c>
      <c r="Z47" s="46"/>
      <c r="AA47" s="46"/>
      <c r="AB47" s="54">
        <f t="shared" si="6"/>
        <v>4.7445255474452552E-2</v>
      </c>
      <c r="AC47" s="54">
        <f t="shared" si="7"/>
        <v>6.545454545454546E-2</v>
      </c>
      <c r="AD47" s="46">
        <f t="shared" si="8"/>
        <v>0.37958041958041977</v>
      </c>
      <c r="AE47" s="51" t="s">
        <v>79</v>
      </c>
      <c r="AF47">
        <v>274</v>
      </c>
      <c r="AG47">
        <v>275</v>
      </c>
    </row>
    <row r="48" spans="1:33" x14ac:dyDescent="0.35">
      <c r="A48" s="41" t="s">
        <v>80</v>
      </c>
      <c r="B48" s="19" t="s">
        <v>23</v>
      </c>
      <c r="C48" s="32">
        <v>1</v>
      </c>
      <c r="D48" s="32">
        <v>0</v>
      </c>
      <c r="E48" s="21">
        <v>0</v>
      </c>
      <c r="F48" s="21">
        <v>0</v>
      </c>
      <c r="G48" s="21">
        <v>1</v>
      </c>
      <c r="H48" s="21">
        <v>1</v>
      </c>
      <c r="I48" s="21">
        <v>0</v>
      </c>
      <c r="J48" s="39">
        <v>2</v>
      </c>
      <c r="K48" s="39">
        <v>0</v>
      </c>
      <c r="L48" s="40">
        <v>1</v>
      </c>
      <c r="M48" s="42">
        <v>0</v>
      </c>
      <c r="N48" s="42">
        <v>0</v>
      </c>
      <c r="O48" s="1">
        <f t="shared" si="0"/>
        <v>3</v>
      </c>
      <c r="P48" s="1">
        <f t="shared" si="1"/>
        <v>2</v>
      </c>
      <c r="Q48" s="46">
        <f t="shared" si="2"/>
        <v>0.5</v>
      </c>
      <c r="R48" s="46"/>
      <c r="S48" s="47">
        <f t="shared" si="3"/>
        <v>11.214953271028037</v>
      </c>
      <c r="T48" s="47">
        <f t="shared" si="4"/>
        <v>6.2111801242236018</v>
      </c>
      <c r="U48" s="46">
        <f t="shared" si="5"/>
        <v>0.80560747663551413</v>
      </c>
      <c r="V48" s="46"/>
      <c r="W48" s="41" t="s">
        <v>80</v>
      </c>
      <c r="X48" s="49">
        <v>644</v>
      </c>
      <c r="Y48" s="49">
        <v>535</v>
      </c>
      <c r="Z48" s="46"/>
      <c r="AA48" s="46"/>
      <c r="AB48" s="54">
        <f t="shared" si="6"/>
        <v>8.1632653061224497E-3</v>
      </c>
      <c r="AC48" s="54">
        <f t="shared" si="7"/>
        <v>1.2448132780082987E-2</v>
      </c>
      <c r="AD48" s="46">
        <f t="shared" si="8"/>
        <v>0.52489626556016578</v>
      </c>
      <c r="AE48" s="51" t="s">
        <v>80</v>
      </c>
      <c r="AF48">
        <v>245</v>
      </c>
      <c r="AG48">
        <v>241</v>
      </c>
    </row>
    <row r="49" spans="1:33" x14ac:dyDescent="0.35">
      <c r="A49" s="41" t="s">
        <v>81</v>
      </c>
      <c r="B49" s="19" t="s">
        <v>23</v>
      </c>
      <c r="C49" s="32">
        <v>1</v>
      </c>
      <c r="D49" s="32">
        <v>0</v>
      </c>
      <c r="E49" s="21">
        <v>0</v>
      </c>
      <c r="F49" s="21">
        <v>1</v>
      </c>
      <c r="G49" s="21">
        <v>1</v>
      </c>
      <c r="H49" s="21">
        <v>1</v>
      </c>
      <c r="I49" s="21">
        <v>0</v>
      </c>
      <c r="J49" s="39">
        <v>1</v>
      </c>
      <c r="K49" s="39">
        <v>0</v>
      </c>
      <c r="L49" s="42">
        <v>0</v>
      </c>
      <c r="M49" s="40">
        <v>3</v>
      </c>
      <c r="N49" s="40">
        <v>2</v>
      </c>
      <c r="O49" s="1">
        <f t="shared" si="0"/>
        <v>6</v>
      </c>
      <c r="P49" s="1">
        <f t="shared" si="1"/>
        <v>3</v>
      </c>
      <c r="Q49" s="46">
        <f t="shared" si="2"/>
        <v>1</v>
      </c>
      <c r="R49" s="46"/>
      <c r="S49" s="47">
        <f t="shared" si="3"/>
        <v>9.4786729857819907</v>
      </c>
      <c r="T49" s="47">
        <f t="shared" si="4"/>
        <v>4.3227665706051877</v>
      </c>
      <c r="U49" s="46">
        <f t="shared" si="5"/>
        <v>1.192733017377567</v>
      </c>
      <c r="V49" s="46"/>
      <c r="W49" s="41" t="s">
        <v>81</v>
      </c>
      <c r="X49" s="49">
        <v>1388</v>
      </c>
      <c r="Y49" s="49">
        <v>1266</v>
      </c>
      <c r="Z49" s="46"/>
      <c r="AA49" s="46"/>
      <c r="AB49" s="54">
        <f t="shared" si="6"/>
        <v>2.3622047244094488E-2</v>
      </c>
      <c r="AC49" s="54">
        <f t="shared" si="7"/>
        <v>5.6603773584905662E-2</v>
      </c>
      <c r="AD49" s="46">
        <f t="shared" si="8"/>
        <v>1.3962264150943398</v>
      </c>
      <c r="AE49" s="51" t="s">
        <v>81</v>
      </c>
      <c r="AF49">
        <v>127</v>
      </c>
      <c r="AG49">
        <v>106</v>
      </c>
    </row>
    <row r="50" spans="1:33" x14ac:dyDescent="0.35">
      <c r="A50" s="41" t="s">
        <v>82</v>
      </c>
      <c r="B50" s="19" t="s">
        <v>23</v>
      </c>
      <c r="C50" s="32">
        <v>3</v>
      </c>
      <c r="D50" s="32">
        <v>0</v>
      </c>
      <c r="E50" s="21">
        <v>1</v>
      </c>
      <c r="F50" s="21">
        <v>1</v>
      </c>
      <c r="G50" s="21">
        <v>0</v>
      </c>
      <c r="H50" s="21">
        <v>2</v>
      </c>
      <c r="I50" s="21">
        <v>1</v>
      </c>
      <c r="J50" s="39">
        <v>0</v>
      </c>
      <c r="K50" s="39">
        <v>1</v>
      </c>
      <c r="L50" s="40">
        <v>1</v>
      </c>
      <c r="M50" s="40">
        <v>1</v>
      </c>
      <c r="N50" s="40">
        <v>1</v>
      </c>
      <c r="O50" s="1">
        <f t="shared" si="0"/>
        <v>4</v>
      </c>
      <c r="P50" s="1">
        <f t="shared" si="1"/>
        <v>5</v>
      </c>
      <c r="Q50" s="46">
        <f t="shared" si="2"/>
        <v>-0.2</v>
      </c>
      <c r="R50" s="46"/>
      <c r="S50" s="47">
        <f t="shared" si="3"/>
        <v>0.54392167527875979</v>
      </c>
      <c r="T50" s="47">
        <f t="shared" si="4"/>
        <v>1.3163090693694879</v>
      </c>
      <c r="U50" s="46">
        <f t="shared" si="5"/>
        <v>-0.58678270329072613</v>
      </c>
      <c r="V50" s="46"/>
      <c r="W50" s="41" t="s">
        <v>82</v>
      </c>
      <c r="X50" s="49">
        <v>7597</v>
      </c>
      <c r="Y50" s="49">
        <v>14708</v>
      </c>
      <c r="Z50" s="46"/>
      <c r="AA50" s="46"/>
      <c r="AB50" s="54">
        <f t="shared" si="6"/>
        <v>3.1645569620253167E-2</v>
      </c>
      <c r="AC50" s="54">
        <f t="shared" si="7"/>
        <v>3.7037037037037035E-2</v>
      </c>
      <c r="AD50" s="46">
        <f t="shared" si="8"/>
        <v>0.17037037037037023</v>
      </c>
      <c r="AE50" s="51" t="s">
        <v>82</v>
      </c>
      <c r="AF50">
        <v>158</v>
      </c>
      <c r="AG50">
        <v>108</v>
      </c>
    </row>
    <row r="51" spans="1:33" x14ac:dyDescent="0.35">
      <c r="A51" s="44" t="s">
        <v>83</v>
      </c>
      <c r="B51" s="19" t="s">
        <v>23</v>
      </c>
      <c r="C51" s="32">
        <v>1</v>
      </c>
      <c r="D51" s="32">
        <v>3</v>
      </c>
      <c r="E51" s="21">
        <v>0</v>
      </c>
      <c r="F51" s="21">
        <v>1</v>
      </c>
      <c r="G51" s="21">
        <v>0</v>
      </c>
      <c r="H51" s="21">
        <v>0</v>
      </c>
      <c r="I51" s="21">
        <v>0</v>
      </c>
      <c r="J51" s="39">
        <v>1</v>
      </c>
      <c r="K51" s="39">
        <v>0</v>
      </c>
      <c r="L51" s="40">
        <v>2</v>
      </c>
      <c r="M51" s="42">
        <v>0</v>
      </c>
      <c r="N51" s="42">
        <v>0</v>
      </c>
      <c r="O51" s="1">
        <f t="shared" si="0"/>
        <v>3</v>
      </c>
      <c r="P51" s="1">
        <f t="shared" si="1"/>
        <v>1</v>
      </c>
      <c r="Q51" s="46">
        <f t="shared" si="2"/>
        <v>2</v>
      </c>
      <c r="R51" s="46"/>
      <c r="S51" s="47">
        <f t="shared" si="3"/>
        <v>10.928961748633879</v>
      </c>
      <c r="T51" s="47">
        <f t="shared" si="4"/>
        <v>4.4543429844097995</v>
      </c>
      <c r="U51" s="46">
        <f t="shared" si="5"/>
        <v>1.4535519125683061</v>
      </c>
      <c r="V51" s="46"/>
      <c r="W51" s="44" t="s">
        <v>83</v>
      </c>
      <c r="X51" s="49">
        <v>449</v>
      </c>
      <c r="Y51" s="49">
        <v>549</v>
      </c>
      <c r="Z51" s="46"/>
      <c r="AA51" s="46"/>
      <c r="AB51" s="54">
        <f t="shared" si="6"/>
        <v>7.2992700729927005E-3</v>
      </c>
      <c r="AC51" s="54">
        <f t="shared" si="7"/>
        <v>1.8404907975460124E-2</v>
      </c>
      <c r="AD51" s="46">
        <f t="shared" si="8"/>
        <v>1.5214723926380371</v>
      </c>
      <c r="AE51" s="52" t="s">
        <v>109</v>
      </c>
      <c r="AF51">
        <v>137</v>
      </c>
      <c r="AG51">
        <v>163</v>
      </c>
    </row>
    <row r="52" spans="1:33" x14ac:dyDescent="0.35">
      <c r="A52" s="45" t="s">
        <v>84</v>
      </c>
      <c r="B52" s="26" t="s">
        <v>29</v>
      </c>
      <c r="C52" s="32">
        <v>0</v>
      </c>
      <c r="D52" s="32">
        <v>1</v>
      </c>
      <c r="E52" s="27">
        <v>1</v>
      </c>
      <c r="F52" s="27">
        <v>0</v>
      </c>
      <c r="G52" s="27">
        <v>1</v>
      </c>
      <c r="H52" s="27">
        <v>0</v>
      </c>
      <c r="I52" s="27">
        <v>0</v>
      </c>
      <c r="J52" s="39">
        <v>1</v>
      </c>
      <c r="K52" s="39">
        <v>0</v>
      </c>
      <c r="L52" s="42">
        <v>0</v>
      </c>
      <c r="M52" s="42">
        <v>0</v>
      </c>
      <c r="N52" s="42">
        <v>0</v>
      </c>
      <c r="O52" s="1">
        <f t="shared" si="0"/>
        <v>1</v>
      </c>
      <c r="P52" s="1">
        <f t="shared" si="1"/>
        <v>2</v>
      </c>
      <c r="Q52" s="46">
        <f t="shared" si="2"/>
        <v>-0.5</v>
      </c>
      <c r="R52" s="46"/>
      <c r="S52" s="47">
        <f t="shared" si="3"/>
        <v>4.7846889952153102</v>
      </c>
      <c r="T52" s="47">
        <f t="shared" si="4"/>
        <v>9.3240093240093245</v>
      </c>
      <c r="U52" s="46">
        <f t="shared" si="5"/>
        <v>-0.48684210526315802</v>
      </c>
      <c r="V52" s="46"/>
      <c r="W52" s="45" t="s">
        <v>84</v>
      </c>
      <c r="X52" s="49">
        <v>429</v>
      </c>
      <c r="Y52" s="49">
        <v>418</v>
      </c>
      <c r="Z52" s="46"/>
      <c r="AA52" s="46"/>
      <c r="AB52" s="54">
        <f t="shared" si="6"/>
        <v>8.3333333333333329E-2</v>
      </c>
      <c r="AC52" s="54">
        <f t="shared" si="7"/>
        <v>3.4482758620689655E-2</v>
      </c>
      <c r="AD52" s="46">
        <f t="shared" si="8"/>
        <v>-0.58620689655172409</v>
      </c>
      <c r="AE52" s="53" t="s">
        <v>110</v>
      </c>
      <c r="AF52">
        <v>24</v>
      </c>
      <c r="AG52">
        <v>29</v>
      </c>
    </row>
    <row r="53" spans="1:33" x14ac:dyDescent="0.35">
      <c r="A53" s="45" t="s">
        <v>85</v>
      </c>
      <c r="B53" s="26" t="s">
        <v>29</v>
      </c>
      <c r="C53" s="33">
        <v>0</v>
      </c>
      <c r="D53" s="33">
        <v>0</v>
      </c>
      <c r="E53" s="27">
        <v>0</v>
      </c>
      <c r="F53" s="27">
        <v>1</v>
      </c>
      <c r="G53" s="27">
        <v>1</v>
      </c>
      <c r="H53" s="27">
        <v>0</v>
      </c>
      <c r="I53" s="27">
        <v>2</v>
      </c>
      <c r="J53" s="39">
        <v>0</v>
      </c>
      <c r="K53" s="39">
        <v>1</v>
      </c>
      <c r="L53" s="40">
        <v>2</v>
      </c>
      <c r="M53" s="42">
        <v>0</v>
      </c>
      <c r="N53" s="42">
        <v>0</v>
      </c>
      <c r="O53" s="1">
        <f t="shared" si="0"/>
        <v>3</v>
      </c>
      <c r="P53" s="1">
        <f t="shared" si="1"/>
        <v>4</v>
      </c>
      <c r="Q53" s="46">
        <f t="shared" si="2"/>
        <v>-0.25</v>
      </c>
      <c r="R53" s="46"/>
      <c r="S53" s="47">
        <f t="shared" si="3"/>
        <v>3.1055900621118009</v>
      </c>
      <c r="T53" s="47">
        <f t="shared" si="4"/>
        <v>4.9019607843137258</v>
      </c>
      <c r="U53" s="46">
        <f t="shared" si="5"/>
        <v>-0.36645962732919268</v>
      </c>
      <c r="V53" s="46"/>
      <c r="W53" s="45" t="s">
        <v>85</v>
      </c>
      <c r="X53" s="49">
        <v>1632</v>
      </c>
      <c r="Y53" s="49">
        <v>1932</v>
      </c>
      <c r="Z53" s="46"/>
      <c r="AA53" s="46"/>
      <c r="AB53" s="54">
        <f t="shared" si="6"/>
        <v>4.9382716049382713E-2</v>
      </c>
      <c r="AC53" s="54">
        <f t="shared" si="7"/>
        <v>3.2967032967032968E-2</v>
      </c>
      <c r="AD53" s="46">
        <f t="shared" si="8"/>
        <v>-0.33241758241758235</v>
      </c>
      <c r="AE53" s="53" t="s">
        <v>111</v>
      </c>
      <c r="AF53">
        <v>81</v>
      </c>
      <c r="AG53">
        <v>91</v>
      </c>
    </row>
    <row r="54" spans="1:33" x14ac:dyDescent="0.35">
      <c r="A54" s="45" t="s">
        <v>86</v>
      </c>
      <c r="B54" s="26" t="s">
        <v>29</v>
      </c>
      <c r="C54" s="33">
        <v>1</v>
      </c>
      <c r="D54" s="33">
        <v>1</v>
      </c>
      <c r="E54" s="27">
        <v>4</v>
      </c>
      <c r="F54" s="27">
        <v>0</v>
      </c>
      <c r="G54" s="27">
        <v>1</v>
      </c>
      <c r="H54" s="27">
        <v>1</v>
      </c>
      <c r="I54" s="27">
        <v>0</v>
      </c>
      <c r="J54" s="39">
        <v>5</v>
      </c>
      <c r="K54" s="39">
        <v>0</v>
      </c>
      <c r="L54" s="40">
        <v>1</v>
      </c>
      <c r="M54" s="40">
        <v>4</v>
      </c>
      <c r="N54" s="40">
        <v>2</v>
      </c>
      <c r="O54" s="1">
        <f t="shared" si="0"/>
        <v>12</v>
      </c>
      <c r="P54" s="1">
        <f t="shared" si="1"/>
        <v>6</v>
      </c>
      <c r="Q54" s="46">
        <f t="shared" si="2"/>
        <v>1</v>
      </c>
      <c r="R54" s="46"/>
      <c r="S54" s="47">
        <f t="shared" si="3"/>
        <v>39.408866995073886</v>
      </c>
      <c r="T54" s="47">
        <f t="shared" si="4"/>
        <v>19.323671497584542</v>
      </c>
      <c r="U54" s="46">
        <f t="shared" si="5"/>
        <v>1.0394088669950736</v>
      </c>
      <c r="V54" s="46"/>
      <c r="W54" s="45" t="s">
        <v>86</v>
      </c>
      <c r="X54" s="49">
        <v>621</v>
      </c>
      <c r="Y54" s="49">
        <v>609</v>
      </c>
      <c r="Z54" s="46"/>
      <c r="AA54" s="46"/>
      <c r="AB54" s="54">
        <f t="shared" si="6"/>
        <v>4.0816326530612242E-2</v>
      </c>
      <c r="AC54" s="54">
        <f t="shared" si="7"/>
        <v>6.3157894736842107E-2</v>
      </c>
      <c r="AD54" s="46">
        <f t="shared" si="8"/>
        <v>0.54736842105263173</v>
      </c>
      <c r="AE54" s="53" t="s">
        <v>112</v>
      </c>
      <c r="AF54">
        <v>147</v>
      </c>
      <c r="AG54">
        <v>190</v>
      </c>
    </row>
    <row r="55" spans="1:33" x14ac:dyDescent="0.35">
      <c r="A55" s="45" t="s">
        <v>87</v>
      </c>
      <c r="B55" s="26" t="s">
        <v>29</v>
      </c>
      <c r="C55" s="33">
        <v>0</v>
      </c>
      <c r="D55" s="33">
        <v>0</v>
      </c>
      <c r="E55" s="27"/>
      <c r="F55" s="27"/>
      <c r="G55" s="27"/>
      <c r="H55" s="27"/>
      <c r="I55" s="27">
        <v>0</v>
      </c>
      <c r="J55" s="27">
        <v>0</v>
      </c>
      <c r="K55" s="27">
        <v>0</v>
      </c>
      <c r="L55" s="42">
        <v>0</v>
      </c>
      <c r="M55" s="42">
        <v>0</v>
      </c>
      <c r="N55" s="40">
        <v>1</v>
      </c>
      <c r="O55" s="1">
        <f t="shared" si="0"/>
        <v>1</v>
      </c>
      <c r="P55" s="1">
        <f t="shared" si="1"/>
        <v>0</v>
      </c>
      <c r="Q55" s="46" t="e">
        <f>(O55-P55)/P55</f>
        <v>#DIV/0!</v>
      </c>
      <c r="R55" s="46"/>
      <c r="S55" s="47">
        <f t="shared" si="3"/>
        <v>1.4306151645207441</v>
      </c>
      <c r="T55" s="47">
        <f t="shared" si="4"/>
        <v>0</v>
      </c>
      <c r="U55" s="46" t="e">
        <f t="shared" si="5"/>
        <v>#DIV/0!</v>
      </c>
      <c r="V55" s="46"/>
      <c r="W55" s="45" t="s">
        <v>87</v>
      </c>
      <c r="X55" s="49">
        <v>1739</v>
      </c>
      <c r="Y55" s="49">
        <v>1398</v>
      </c>
      <c r="Z55" s="46"/>
      <c r="AA55" s="46"/>
      <c r="AB55" s="54">
        <f t="shared" si="6"/>
        <v>0</v>
      </c>
      <c r="AC55" s="54">
        <f t="shared" si="7"/>
        <v>0.1</v>
      </c>
      <c r="AD55" s="46" t="e">
        <f t="shared" si="8"/>
        <v>#DIV/0!</v>
      </c>
      <c r="AE55" s="53" t="s">
        <v>113</v>
      </c>
      <c r="AF55">
        <v>4</v>
      </c>
      <c r="AG55">
        <v>10</v>
      </c>
    </row>
    <row r="56" spans="1:33" x14ac:dyDescent="0.35">
      <c r="A56" s="45" t="s">
        <v>88</v>
      </c>
      <c r="B56" s="26" t="s">
        <v>29</v>
      </c>
      <c r="C56" s="33">
        <v>0</v>
      </c>
      <c r="D56" s="33">
        <v>1</v>
      </c>
      <c r="E56" s="27">
        <v>0</v>
      </c>
      <c r="F56" s="27">
        <v>1</v>
      </c>
      <c r="G56" s="27">
        <v>1</v>
      </c>
      <c r="H56" s="27">
        <v>0</v>
      </c>
      <c r="I56" s="27">
        <v>0</v>
      </c>
      <c r="J56" s="39">
        <v>0</v>
      </c>
      <c r="K56" s="39">
        <v>0</v>
      </c>
      <c r="L56" s="42">
        <v>0</v>
      </c>
      <c r="M56" s="42">
        <v>0</v>
      </c>
      <c r="N56" s="40">
        <v>1</v>
      </c>
      <c r="O56" s="1">
        <f t="shared" si="0"/>
        <v>1</v>
      </c>
      <c r="P56" s="1">
        <f t="shared" si="1"/>
        <v>2</v>
      </c>
      <c r="Q56" s="46">
        <f t="shared" si="2"/>
        <v>-0.5</v>
      </c>
      <c r="R56" s="46"/>
      <c r="S56" s="47">
        <f t="shared" si="3"/>
        <v>0.3401939105290015</v>
      </c>
      <c r="T56" s="47">
        <f t="shared" si="4"/>
        <v>0.77519379844961245</v>
      </c>
      <c r="U56" s="46">
        <f t="shared" si="5"/>
        <v>-0.56114985541758811</v>
      </c>
      <c r="V56" s="46"/>
      <c r="W56" s="45" t="s">
        <v>88</v>
      </c>
      <c r="X56" s="49">
        <v>5160</v>
      </c>
      <c r="Y56" s="49">
        <v>5879</v>
      </c>
      <c r="Z56" s="46"/>
      <c r="AA56" s="46"/>
      <c r="AB56" s="54">
        <f t="shared" si="6"/>
        <v>0.14285714285714285</v>
      </c>
      <c r="AC56" s="54">
        <f t="shared" si="7"/>
        <v>9.0909090909090912E-2</v>
      </c>
      <c r="AD56" s="46">
        <f t="shared" si="8"/>
        <v>-0.36363636363636359</v>
      </c>
      <c r="AE56" s="53" t="s">
        <v>114</v>
      </c>
      <c r="AF56">
        <v>14</v>
      </c>
      <c r="AG56">
        <v>11</v>
      </c>
    </row>
    <row r="57" spans="1:33" x14ac:dyDescent="0.35">
      <c r="A57" s="45" t="s">
        <v>89</v>
      </c>
      <c r="B57" s="26" t="s">
        <v>29</v>
      </c>
      <c r="C57" s="33">
        <v>0</v>
      </c>
      <c r="D57" s="33">
        <v>0</v>
      </c>
      <c r="E57" s="27"/>
      <c r="F57" s="27"/>
      <c r="G57" s="27"/>
      <c r="H57" s="27"/>
      <c r="I57" s="27">
        <v>0</v>
      </c>
      <c r="J57" s="39">
        <v>0</v>
      </c>
      <c r="K57" s="39">
        <v>0</v>
      </c>
      <c r="L57" s="42">
        <v>0</v>
      </c>
      <c r="M57" s="42">
        <v>0</v>
      </c>
      <c r="N57" s="42">
        <v>0</v>
      </c>
      <c r="O57" s="1">
        <f t="shared" si="0"/>
        <v>0</v>
      </c>
      <c r="P57" s="1">
        <f t="shared" si="1"/>
        <v>0</v>
      </c>
      <c r="Q57" s="46">
        <v>0</v>
      </c>
      <c r="R57" s="46"/>
      <c r="S57" s="47">
        <f t="shared" si="3"/>
        <v>0</v>
      </c>
      <c r="T57" s="47">
        <f t="shared" si="4"/>
        <v>0</v>
      </c>
      <c r="U57" s="46" t="e">
        <f t="shared" si="5"/>
        <v>#DIV/0!</v>
      </c>
      <c r="V57" s="46"/>
      <c r="W57" s="45" t="s">
        <v>89</v>
      </c>
      <c r="X57" s="49">
        <v>1026</v>
      </c>
      <c r="Y57" s="49">
        <v>1257</v>
      </c>
      <c r="Z57" s="46"/>
      <c r="AA57" s="46"/>
      <c r="AB57" s="54">
        <f t="shared" si="6"/>
        <v>0</v>
      </c>
      <c r="AC57" s="54">
        <f t="shared" si="7"/>
        <v>0</v>
      </c>
      <c r="AD57" s="46" t="e">
        <f t="shared" si="8"/>
        <v>#DIV/0!</v>
      </c>
      <c r="AE57" s="53" t="s">
        <v>115</v>
      </c>
      <c r="AF57">
        <v>1</v>
      </c>
      <c r="AG57">
        <v>2</v>
      </c>
    </row>
    <row r="58" spans="1:33" x14ac:dyDescent="0.35">
      <c r="A58" s="45" t="s">
        <v>90</v>
      </c>
      <c r="B58" s="26" t="s">
        <v>29</v>
      </c>
      <c r="C58" s="33">
        <v>2</v>
      </c>
      <c r="D58" s="33">
        <v>0</v>
      </c>
      <c r="E58" s="27">
        <v>0</v>
      </c>
      <c r="F58" s="27">
        <v>2</v>
      </c>
      <c r="G58" s="27">
        <v>1</v>
      </c>
      <c r="H58" s="27">
        <v>2</v>
      </c>
      <c r="I58" s="27">
        <v>2</v>
      </c>
      <c r="J58" s="39">
        <v>2</v>
      </c>
      <c r="K58" s="39">
        <v>0</v>
      </c>
      <c r="L58" s="40">
        <v>1</v>
      </c>
      <c r="M58" s="40">
        <v>2</v>
      </c>
      <c r="N58" s="40">
        <v>1</v>
      </c>
      <c r="O58" s="1">
        <f t="shared" si="0"/>
        <v>6</v>
      </c>
      <c r="P58" s="1">
        <f t="shared" si="1"/>
        <v>7</v>
      </c>
      <c r="Q58" s="46">
        <f t="shared" si="2"/>
        <v>-0.14285714285714285</v>
      </c>
      <c r="R58" s="46"/>
      <c r="S58" s="47">
        <f t="shared" si="3"/>
        <v>5.644402634054563</v>
      </c>
      <c r="T58" s="47">
        <f t="shared" si="4"/>
        <v>13.333333333333336</v>
      </c>
      <c r="U58" s="46">
        <f t="shared" si="5"/>
        <v>-0.57666980244590782</v>
      </c>
      <c r="V58" s="46"/>
      <c r="W58" s="45" t="s">
        <v>90</v>
      </c>
      <c r="X58" s="49">
        <v>1050</v>
      </c>
      <c r="Y58" s="49">
        <v>2126</v>
      </c>
      <c r="Z58" s="46"/>
      <c r="AA58" s="46"/>
      <c r="AB58" s="54">
        <f t="shared" si="6"/>
        <v>5.8333333333333334E-2</v>
      </c>
      <c r="AC58" s="54">
        <f t="shared" si="7"/>
        <v>6.3157894736842107E-2</v>
      </c>
      <c r="AD58" s="46">
        <f t="shared" si="8"/>
        <v>8.2706766917293256E-2</v>
      </c>
      <c r="AE58" s="53" t="s">
        <v>116</v>
      </c>
      <c r="AF58">
        <v>120</v>
      </c>
      <c r="AG58">
        <v>95</v>
      </c>
    </row>
    <row r="59" spans="1:33" x14ac:dyDescent="0.35">
      <c r="A59" s="45" t="s">
        <v>91</v>
      </c>
      <c r="B59" s="26" t="s">
        <v>29</v>
      </c>
      <c r="C59" s="33">
        <v>1</v>
      </c>
      <c r="D59" s="33">
        <v>1</v>
      </c>
      <c r="E59" s="27">
        <v>0</v>
      </c>
      <c r="F59" s="27">
        <v>0</v>
      </c>
      <c r="G59" s="27">
        <v>2</v>
      </c>
      <c r="H59" s="27">
        <v>0</v>
      </c>
      <c r="I59" s="27">
        <v>1</v>
      </c>
      <c r="J59" s="39">
        <v>0</v>
      </c>
      <c r="K59" s="39">
        <v>1</v>
      </c>
      <c r="L59" s="42">
        <v>0</v>
      </c>
      <c r="M59" s="40">
        <v>1</v>
      </c>
      <c r="N59" s="40">
        <v>1</v>
      </c>
      <c r="O59" s="1">
        <f t="shared" si="0"/>
        <v>3</v>
      </c>
      <c r="P59" s="1">
        <f t="shared" si="1"/>
        <v>3</v>
      </c>
      <c r="Q59" s="46">
        <f t="shared" si="2"/>
        <v>0</v>
      </c>
      <c r="R59" s="46"/>
      <c r="S59" s="47">
        <f t="shared" si="3"/>
        <v>15.037593984962404</v>
      </c>
      <c r="T59" s="47">
        <f t="shared" si="4"/>
        <v>20.338983050847457</v>
      </c>
      <c r="U59" s="46">
        <f t="shared" si="5"/>
        <v>-0.26065162907268175</v>
      </c>
      <c r="V59" s="46"/>
      <c r="W59" s="45" t="s">
        <v>91</v>
      </c>
      <c r="X59" s="49">
        <v>295</v>
      </c>
      <c r="Y59" s="49">
        <v>399</v>
      </c>
      <c r="Z59" s="46"/>
      <c r="AA59" s="46"/>
      <c r="AB59" s="54">
        <f t="shared" si="6"/>
        <v>2.4390243902439025E-2</v>
      </c>
      <c r="AC59" s="54">
        <f t="shared" si="7"/>
        <v>2.1739130434782608E-2</v>
      </c>
      <c r="AD59" s="46">
        <f t="shared" si="8"/>
        <v>-0.1086956521739131</v>
      </c>
      <c r="AE59" s="53" t="s">
        <v>117</v>
      </c>
      <c r="AF59">
        <v>123</v>
      </c>
      <c r="AG59">
        <v>138</v>
      </c>
    </row>
    <row r="60" spans="1:33" x14ac:dyDescent="0.35">
      <c r="A60" s="45" t="s">
        <v>92</v>
      </c>
      <c r="B60" s="26" t="s">
        <v>29</v>
      </c>
      <c r="C60" s="33">
        <v>0</v>
      </c>
      <c r="D60" s="33">
        <v>0</v>
      </c>
      <c r="E60" s="27"/>
      <c r="F60" s="27"/>
      <c r="G60" s="27"/>
      <c r="H60" s="27"/>
      <c r="I60" s="27">
        <v>0</v>
      </c>
      <c r="J60" s="39">
        <v>0</v>
      </c>
      <c r="K60" s="39">
        <v>0</v>
      </c>
      <c r="L60" s="42">
        <v>0</v>
      </c>
      <c r="M60" s="42">
        <v>0</v>
      </c>
      <c r="N60" s="42">
        <v>0</v>
      </c>
      <c r="O60" s="1">
        <f t="shared" si="0"/>
        <v>0</v>
      </c>
      <c r="P60" s="1">
        <f t="shared" si="1"/>
        <v>0</v>
      </c>
      <c r="Q60" s="46">
        <v>0</v>
      </c>
      <c r="R60" s="46"/>
      <c r="S60" s="47">
        <f t="shared" si="3"/>
        <v>0</v>
      </c>
      <c r="T60" s="47">
        <f t="shared" si="4"/>
        <v>0</v>
      </c>
      <c r="U60" s="46" t="e">
        <f t="shared" si="5"/>
        <v>#DIV/0!</v>
      </c>
      <c r="V60" s="46"/>
      <c r="W60" s="45" t="s">
        <v>92</v>
      </c>
      <c r="X60" s="49">
        <v>5428</v>
      </c>
      <c r="Y60" s="49">
        <v>6592</v>
      </c>
      <c r="Z60" s="46"/>
      <c r="AA60" s="46"/>
      <c r="AB60" s="54">
        <f t="shared" si="6"/>
        <v>0</v>
      </c>
      <c r="AC60" s="54">
        <f t="shared" si="7"/>
        <v>0</v>
      </c>
      <c r="AD60" s="46" t="e">
        <f t="shared" si="8"/>
        <v>#DIV/0!</v>
      </c>
      <c r="AE60" s="53" t="s">
        <v>118</v>
      </c>
      <c r="AF60">
        <v>3</v>
      </c>
      <c r="AG60">
        <v>9</v>
      </c>
    </row>
    <row r="61" spans="1:33" x14ac:dyDescent="0.35">
      <c r="A61" s="45" t="s">
        <v>93</v>
      </c>
      <c r="B61" s="26" t="s">
        <v>29</v>
      </c>
      <c r="C61" s="33">
        <v>1</v>
      </c>
      <c r="D61" s="33">
        <v>0</v>
      </c>
      <c r="E61" s="27">
        <v>2</v>
      </c>
      <c r="F61" s="27">
        <v>1</v>
      </c>
      <c r="G61" s="27">
        <v>0</v>
      </c>
      <c r="H61" s="27">
        <v>0</v>
      </c>
      <c r="I61" s="27">
        <v>2</v>
      </c>
      <c r="J61" s="39">
        <v>0</v>
      </c>
      <c r="K61" s="39">
        <v>0</v>
      </c>
      <c r="L61" s="40">
        <v>1</v>
      </c>
      <c r="M61" s="42">
        <v>0</v>
      </c>
      <c r="N61" s="42">
        <v>0</v>
      </c>
      <c r="O61" s="1">
        <f t="shared" si="0"/>
        <v>1</v>
      </c>
      <c r="P61" s="1">
        <f t="shared" si="1"/>
        <v>5</v>
      </c>
      <c r="Q61" s="46">
        <f t="shared" si="2"/>
        <v>-0.8</v>
      </c>
      <c r="R61" s="46"/>
      <c r="S61" s="47">
        <f t="shared" si="3"/>
        <v>0.36416605972323385</v>
      </c>
      <c r="T61" s="47">
        <f t="shared" si="4"/>
        <v>1.6313213703099512</v>
      </c>
      <c r="U61" s="46">
        <f t="shared" si="5"/>
        <v>-0.77676620538965768</v>
      </c>
      <c r="V61" s="46"/>
      <c r="W61" s="45" t="s">
        <v>93</v>
      </c>
      <c r="X61" s="49">
        <v>6130</v>
      </c>
      <c r="Y61" s="49">
        <v>5492</v>
      </c>
      <c r="Z61" s="46"/>
      <c r="AA61" s="46"/>
      <c r="AB61" s="54">
        <f t="shared" si="6"/>
        <v>0.15151515151515152</v>
      </c>
      <c r="AC61" s="54">
        <f t="shared" si="7"/>
        <v>4.1666666666666664E-2</v>
      </c>
      <c r="AD61" s="46">
        <f t="shared" si="8"/>
        <v>-0.72500000000000009</v>
      </c>
      <c r="AE61" s="53" t="s">
        <v>119</v>
      </c>
      <c r="AF61">
        <v>33</v>
      </c>
      <c r="AG61">
        <v>24</v>
      </c>
    </row>
    <row r="62" spans="1:33" x14ac:dyDescent="0.35">
      <c r="A62" s="45" t="s">
        <v>94</v>
      </c>
      <c r="B62" s="26" t="s">
        <v>29</v>
      </c>
      <c r="C62" s="33">
        <v>0</v>
      </c>
      <c r="D62" s="33">
        <v>0</v>
      </c>
      <c r="E62" s="27">
        <v>0</v>
      </c>
      <c r="F62" s="27">
        <v>2</v>
      </c>
      <c r="G62" s="27">
        <v>1</v>
      </c>
      <c r="H62" s="27">
        <v>0</v>
      </c>
      <c r="I62" s="27">
        <v>0</v>
      </c>
      <c r="J62" s="39">
        <v>0</v>
      </c>
      <c r="K62" s="39">
        <v>1</v>
      </c>
      <c r="L62" s="42">
        <v>0</v>
      </c>
      <c r="M62" s="40">
        <v>1</v>
      </c>
      <c r="N62" s="42">
        <v>0</v>
      </c>
      <c r="O62" s="1">
        <f t="shared" si="0"/>
        <v>2</v>
      </c>
      <c r="P62" s="1">
        <f t="shared" si="1"/>
        <v>3</v>
      </c>
      <c r="Q62" s="46">
        <f t="shared" si="2"/>
        <v>-0.33333333333333331</v>
      </c>
      <c r="R62" s="46"/>
      <c r="S62" s="47">
        <f t="shared" si="3"/>
        <v>0.72846476051720987</v>
      </c>
      <c r="T62" s="47">
        <f t="shared" si="4"/>
        <v>1.2391573729863694</v>
      </c>
      <c r="U62" s="46">
        <f t="shared" si="5"/>
        <v>-0.41212893826261171</v>
      </c>
      <c r="V62" s="46"/>
      <c r="W62" s="45" t="s">
        <v>94</v>
      </c>
      <c r="X62" s="49">
        <v>4842</v>
      </c>
      <c r="Y62" s="49">
        <v>5491</v>
      </c>
      <c r="Z62" s="46"/>
      <c r="AA62" s="46"/>
      <c r="AB62" s="54">
        <f t="shared" si="6"/>
        <v>0.12</v>
      </c>
      <c r="AC62" s="54">
        <f t="shared" si="7"/>
        <v>0.08</v>
      </c>
      <c r="AD62" s="46">
        <f t="shared" si="8"/>
        <v>-0.33333333333333331</v>
      </c>
      <c r="AE62" s="53" t="s">
        <v>120</v>
      </c>
      <c r="AF62">
        <v>25</v>
      </c>
      <c r="AG62">
        <v>25</v>
      </c>
    </row>
    <row r="63" spans="1:33" x14ac:dyDescent="0.35">
      <c r="A63" s="41" t="s">
        <v>95</v>
      </c>
      <c r="B63" s="28" t="s">
        <v>29</v>
      </c>
      <c r="C63" s="32">
        <v>1</v>
      </c>
      <c r="D63" s="32">
        <v>1</v>
      </c>
      <c r="E63" s="21">
        <v>0</v>
      </c>
      <c r="F63" s="21">
        <v>0</v>
      </c>
      <c r="G63" s="21">
        <v>0</v>
      </c>
      <c r="H63" s="21">
        <v>2</v>
      </c>
      <c r="I63" s="21">
        <v>1</v>
      </c>
      <c r="J63" s="39">
        <v>0</v>
      </c>
      <c r="K63" s="39">
        <v>0</v>
      </c>
      <c r="L63" s="40">
        <v>1</v>
      </c>
      <c r="M63" s="40">
        <v>1</v>
      </c>
      <c r="N63" s="42">
        <v>0</v>
      </c>
      <c r="O63" s="1">
        <f t="shared" si="0"/>
        <v>2</v>
      </c>
      <c r="P63" s="1">
        <f t="shared" si="1"/>
        <v>3</v>
      </c>
      <c r="Q63" s="46">
        <f t="shared" si="2"/>
        <v>-0.33333333333333331</v>
      </c>
      <c r="R63" s="46"/>
      <c r="S63" s="47">
        <f t="shared" si="3"/>
        <v>1.1207621182404035</v>
      </c>
      <c r="T63" s="47">
        <f t="shared" si="4"/>
        <v>2.3364485981308412</v>
      </c>
      <c r="U63" s="46">
        <f t="shared" si="5"/>
        <v>-0.52031381339310734</v>
      </c>
      <c r="V63" s="46"/>
      <c r="W63" s="41" t="s">
        <v>95</v>
      </c>
      <c r="X63" s="49">
        <v>2568</v>
      </c>
      <c r="Y63" s="49">
        <v>3569</v>
      </c>
      <c r="Z63" s="46"/>
      <c r="AA63" s="46"/>
      <c r="AB63" s="54">
        <f t="shared" si="6"/>
        <v>2.9126213592233011E-2</v>
      </c>
      <c r="AC63" s="54">
        <f t="shared" si="7"/>
        <v>1.9607843137254902E-2</v>
      </c>
      <c r="AD63" s="46">
        <f t="shared" si="8"/>
        <v>-0.32679738562091504</v>
      </c>
      <c r="AE63" s="51" t="s">
        <v>95</v>
      </c>
      <c r="AF63">
        <v>103</v>
      </c>
      <c r="AG63">
        <v>102</v>
      </c>
    </row>
    <row r="64" spans="1:33" x14ac:dyDescent="0.35">
      <c r="A64" s="45" t="s">
        <v>96</v>
      </c>
      <c r="B64" s="26" t="s">
        <v>29</v>
      </c>
      <c r="C64" s="33">
        <v>1</v>
      </c>
      <c r="D64" s="33">
        <v>0</v>
      </c>
      <c r="E64" s="27">
        <v>0</v>
      </c>
      <c r="F64" s="27">
        <v>0</v>
      </c>
      <c r="G64" s="27">
        <v>1</v>
      </c>
      <c r="H64" s="27">
        <v>0</v>
      </c>
      <c r="I64" s="27">
        <v>0</v>
      </c>
      <c r="J64" s="39">
        <v>1</v>
      </c>
      <c r="K64" s="39">
        <v>2</v>
      </c>
      <c r="L64" s="42">
        <v>0</v>
      </c>
      <c r="M64" s="40">
        <v>2</v>
      </c>
      <c r="N64" s="42">
        <v>0</v>
      </c>
      <c r="O64" s="1">
        <f t="shared" si="0"/>
        <v>5</v>
      </c>
      <c r="P64" s="1">
        <f t="shared" si="1"/>
        <v>1</v>
      </c>
      <c r="Q64" s="46">
        <f t="shared" si="2"/>
        <v>4</v>
      </c>
      <c r="R64" s="46"/>
      <c r="S64" s="47">
        <f t="shared" si="3"/>
        <v>1.3777900248002206</v>
      </c>
      <c r="T64" s="47">
        <f t="shared" si="4"/>
        <v>0.3166059838530948</v>
      </c>
      <c r="U64" s="46">
        <f t="shared" si="5"/>
        <v>3.3517497933314973</v>
      </c>
      <c r="V64" s="46"/>
      <c r="W64" s="45" t="s">
        <v>96</v>
      </c>
      <c r="X64" s="49">
        <v>6317</v>
      </c>
      <c r="Y64" s="49">
        <v>7258</v>
      </c>
      <c r="Z64" s="46"/>
      <c r="AA64" s="46"/>
      <c r="AB64" s="54">
        <f t="shared" si="6"/>
        <v>1.6666666666666666E-2</v>
      </c>
      <c r="AC64" s="54">
        <f t="shared" si="7"/>
        <v>0.12195121951219512</v>
      </c>
      <c r="AD64" s="46">
        <f t="shared" si="8"/>
        <v>6.3170731707317076</v>
      </c>
      <c r="AE64" s="53" t="s">
        <v>121</v>
      </c>
      <c r="AF64">
        <v>60</v>
      </c>
      <c r="AG64">
        <v>41</v>
      </c>
    </row>
    <row r="65" spans="1:33" x14ac:dyDescent="0.35">
      <c r="A65" s="45" t="s">
        <v>97</v>
      </c>
      <c r="B65" s="26" t="s">
        <v>29</v>
      </c>
      <c r="C65" s="33">
        <v>0</v>
      </c>
      <c r="D65" s="33">
        <v>1</v>
      </c>
      <c r="E65" s="27"/>
      <c r="F65" s="27"/>
      <c r="G65" s="27"/>
      <c r="H65" s="27"/>
      <c r="I65" s="27">
        <v>0</v>
      </c>
      <c r="J65" s="39">
        <v>0</v>
      </c>
      <c r="K65" s="39">
        <v>0</v>
      </c>
      <c r="L65" s="42">
        <v>0</v>
      </c>
      <c r="M65" s="42">
        <v>0</v>
      </c>
      <c r="N65" s="42">
        <v>0</v>
      </c>
      <c r="O65" s="1">
        <f t="shared" si="0"/>
        <v>0</v>
      </c>
      <c r="P65" s="1">
        <f t="shared" si="1"/>
        <v>0</v>
      </c>
      <c r="Q65" s="46">
        <v>0</v>
      </c>
      <c r="R65" s="46"/>
      <c r="S65" s="47">
        <f t="shared" si="3"/>
        <v>0</v>
      </c>
      <c r="T65" s="47">
        <f t="shared" si="4"/>
        <v>0</v>
      </c>
      <c r="U65" s="46" t="e">
        <f t="shared" si="5"/>
        <v>#DIV/0!</v>
      </c>
      <c r="V65" s="46"/>
      <c r="W65" s="45" t="s">
        <v>97</v>
      </c>
      <c r="X65" s="49">
        <v>2087</v>
      </c>
      <c r="Y65" s="49">
        <v>2684</v>
      </c>
      <c r="Z65" s="46"/>
      <c r="AA65" s="46"/>
      <c r="AB65" s="54">
        <f t="shared" si="6"/>
        <v>0</v>
      </c>
      <c r="AC65" s="54">
        <f t="shared" si="7"/>
        <v>0</v>
      </c>
      <c r="AD65" s="46" t="e">
        <f t="shared" si="8"/>
        <v>#DIV/0!</v>
      </c>
      <c r="AE65" s="53" t="s">
        <v>122</v>
      </c>
      <c r="AF65">
        <v>10</v>
      </c>
      <c r="AG65">
        <v>11</v>
      </c>
    </row>
    <row r="66" spans="1:33" x14ac:dyDescent="0.35">
      <c r="A66" s="41" t="s">
        <v>98</v>
      </c>
      <c r="B66" s="28" t="s">
        <v>29</v>
      </c>
      <c r="C66" s="32">
        <v>2</v>
      </c>
      <c r="D66" s="32">
        <v>2</v>
      </c>
      <c r="E66" s="21">
        <v>2</v>
      </c>
      <c r="F66" s="21">
        <v>0</v>
      </c>
      <c r="G66" s="21">
        <v>2</v>
      </c>
      <c r="H66" s="21">
        <v>3</v>
      </c>
      <c r="I66" s="21">
        <v>1</v>
      </c>
      <c r="J66" s="39">
        <v>1</v>
      </c>
      <c r="K66" s="39">
        <v>2</v>
      </c>
      <c r="L66" s="40">
        <v>3</v>
      </c>
      <c r="M66" s="40">
        <v>6</v>
      </c>
      <c r="N66" s="40">
        <v>5</v>
      </c>
      <c r="O66" s="1">
        <f t="shared" si="0"/>
        <v>17</v>
      </c>
      <c r="P66" s="1">
        <f t="shared" si="1"/>
        <v>8</v>
      </c>
      <c r="Q66" s="46">
        <f t="shared" si="2"/>
        <v>1.125</v>
      </c>
      <c r="R66" s="46"/>
      <c r="S66" s="47">
        <f t="shared" si="3"/>
        <v>6.3933809702895825</v>
      </c>
      <c r="T66" s="47">
        <f t="shared" si="4"/>
        <v>6.1326178612495221</v>
      </c>
      <c r="U66" s="46">
        <f t="shared" si="5"/>
        <v>4.2520684467844842E-2</v>
      </c>
      <c r="V66" s="46"/>
      <c r="W66" s="41" t="s">
        <v>98</v>
      </c>
      <c r="X66" s="49">
        <v>2609</v>
      </c>
      <c r="Y66" s="49">
        <v>5318</v>
      </c>
      <c r="Z66" s="46"/>
      <c r="AA66" s="46"/>
      <c r="AB66" s="54">
        <f t="shared" si="6"/>
        <v>4.3478260869565216E-2</v>
      </c>
      <c r="AC66" s="54">
        <f t="shared" si="7"/>
        <v>7.1729957805907171E-2</v>
      </c>
      <c r="AD66" s="46">
        <f t="shared" si="8"/>
        <v>0.64978902953586504</v>
      </c>
      <c r="AE66" s="51" t="s">
        <v>98</v>
      </c>
      <c r="AF66">
        <v>184</v>
      </c>
      <c r="AG66">
        <v>237</v>
      </c>
    </row>
    <row r="67" spans="1:33" x14ac:dyDescent="0.35">
      <c r="A67" s="45" t="s">
        <v>99</v>
      </c>
      <c r="B67" s="26" t="s">
        <v>29</v>
      </c>
      <c r="C67" s="33">
        <v>0</v>
      </c>
      <c r="D67" s="33">
        <v>0</v>
      </c>
      <c r="E67" s="27">
        <v>0</v>
      </c>
      <c r="F67" s="27">
        <v>0</v>
      </c>
      <c r="G67" s="27">
        <v>1</v>
      </c>
      <c r="H67" s="27">
        <v>0</v>
      </c>
      <c r="I67" s="27">
        <v>0</v>
      </c>
      <c r="J67" s="39">
        <v>0</v>
      </c>
      <c r="K67" s="39">
        <v>1</v>
      </c>
      <c r="L67" s="42">
        <v>0</v>
      </c>
      <c r="M67" s="40">
        <v>1</v>
      </c>
      <c r="N67" s="42">
        <v>0</v>
      </c>
      <c r="O67" s="1">
        <f t="shared" ref="O67:O70" si="9">SUM(J67:N67)</f>
        <v>2</v>
      </c>
      <c r="P67" s="1">
        <f t="shared" ref="P67:P70" si="10">SUM(E67:I67)</f>
        <v>1</v>
      </c>
      <c r="Q67" s="46">
        <f t="shared" ref="Q67:Q70" si="11">(O67-P67)/P67</f>
        <v>1</v>
      </c>
      <c r="R67" s="46"/>
      <c r="S67" s="47">
        <f t="shared" ref="S67:S70" si="12">((O67/Y67)/5)*10000</f>
        <v>1.359157322460075</v>
      </c>
      <c r="T67" s="47">
        <f t="shared" ref="T67:T70" si="13">((P67/X67)/5)*10000</f>
        <v>1.0810810810810811</v>
      </c>
      <c r="U67" s="46">
        <f t="shared" ref="U67:U70" si="14">(S67-T67)/T67</f>
        <v>0.25722052327556932</v>
      </c>
      <c r="V67" s="46"/>
      <c r="W67" s="45" t="s">
        <v>99</v>
      </c>
      <c r="X67" s="49">
        <v>1850</v>
      </c>
      <c r="Y67" s="49">
        <v>2943</v>
      </c>
      <c r="Z67" s="46"/>
      <c r="AA67" s="46"/>
      <c r="AB67" s="54">
        <f t="shared" ref="AB67:AB70" si="15">P67/AF67</f>
        <v>1.098901098901099E-2</v>
      </c>
      <c r="AC67" s="54">
        <f t="shared" ref="AC67:AC70" si="16">O67/AG67</f>
        <v>2.2222222222222223E-2</v>
      </c>
      <c r="AD67" s="46">
        <f t="shared" ref="AD67:AD70" si="17">(AC67-AB67)/AB67</f>
        <v>1.0222222222222221</v>
      </c>
      <c r="AE67" s="53" t="s">
        <v>123</v>
      </c>
      <c r="AF67">
        <v>91</v>
      </c>
      <c r="AG67">
        <v>90</v>
      </c>
    </row>
    <row r="68" spans="1:33" x14ac:dyDescent="0.35">
      <c r="A68" s="45" t="s">
        <v>100</v>
      </c>
      <c r="B68" s="26" t="s">
        <v>29</v>
      </c>
      <c r="C68" s="33">
        <v>1</v>
      </c>
      <c r="D68" s="33">
        <v>2</v>
      </c>
      <c r="E68" s="27">
        <v>0</v>
      </c>
      <c r="F68" s="27">
        <v>0</v>
      </c>
      <c r="G68" s="27">
        <v>2</v>
      </c>
      <c r="H68" s="27">
        <v>1</v>
      </c>
      <c r="I68" s="27">
        <v>1</v>
      </c>
      <c r="J68" s="39">
        <v>1</v>
      </c>
      <c r="K68" s="39">
        <v>0</v>
      </c>
      <c r="L68" s="42">
        <v>0</v>
      </c>
      <c r="M68" s="40">
        <v>2</v>
      </c>
      <c r="N68" s="42">
        <v>0</v>
      </c>
      <c r="O68" s="1">
        <f t="shared" si="9"/>
        <v>3</v>
      </c>
      <c r="P68" s="1">
        <f t="shared" si="10"/>
        <v>4</v>
      </c>
      <c r="Q68" s="46">
        <f t="shared" si="11"/>
        <v>-0.25</v>
      </c>
      <c r="R68" s="46"/>
      <c r="S68" s="47">
        <f t="shared" si="12"/>
        <v>2.179440610243371</v>
      </c>
      <c r="T68" s="47">
        <f t="shared" si="13"/>
        <v>3.6563071297989032</v>
      </c>
      <c r="U68" s="46">
        <f t="shared" si="14"/>
        <v>-0.40392299309843804</v>
      </c>
      <c r="V68" s="46"/>
      <c r="W68" s="45" t="s">
        <v>100</v>
      </c>
      <c r="X68" s="49">
        <v>2188</v>
      </c>
      <c r="Y68" s="49">
        <v>2753</v>
      </c>
      <c r="Z68" s="46"/>
      <c r="AA68" s="46"/>
      <c r="AB68" s="54">
        <f t="shared" si="15"/>
        <v>4.0816326530612242E-2</v>
      </c>
      <c r="AC68" s="54">
        <f t="shared" si="16"/>
        <v>3.7974683544303799E-2</v>
      </c>
      <c r="AD68" s="46">
        <f t="shared" si="17"/>
        <v>-6.9620253164556861E-2</v>
      </c>
      <c r="AE68" s="53" t="s">
        <v>124</v>
      </c>
      <c r="AF68">
        <v>98</v>
      </c>
      <c r="AG68">
        <v>79</v>
      </c>
    </row>
    <row r="69" spans="1:33" x14ac:dyDescent="0.35">
      <c r="A69" s="45" t="s">
        <v>101</v>
      </c>
      <c r="B69" s="26" t="s">
        <v>29</v>
      </c>
      <c r="C69" s="33">
        <v>1</v>
      </c>
      <c r="D69" s="33">
        <v>0</v>
      </c>
      <c r="E69" s="27">
        <v>1</v>
      </c>
      <c r="F69" s="27">
        <v>0</v>
      </c>
      <c r="G69" s="27">
        <v>0</v>
      </c>
      <c r="H69" s="27">
        <v>2</v>
      </c>
      <c r="I69" s="27">
        <v>1</v>
      </c>
      <c r="J69" s="39">
        <v>0</v>
      </c>
      <c r="K69" s="39">
        <v>0</v>
      </c>
      <c r="L69" s="40">
        <v>2</v>
      </c>
      <c r="M69" s="40">
        <v>1</v>
      </c>
      <c r="N69" s="40">
        <v>2</v>
      </c>
      <c r="O69" s="1">
        <f t="shared" si="9"/>
        <v>5</v>
      </c>
      <c r="P69" s="1">
        <f t="shared" si="10"/>
        <v>4</v>
      </c>
      <c r="Q69" s="46">
        <f t="shared" si="11"/>
        <v>0.25</v>
      </c>
      <c r="R69" s="46"/>
      <c r="S69" s="47">
        <f t="shared" si="12"/>
        <v>14.224751066856332</v>
      </c>
      <c r="T69" s="47">
        <f t="shared" si="13"/>
        <v>7.0360598065083551</v>
      </c>
      <c r="U69" s="46">
        <f t="shared" si="14"/>
        <v>1.0216927453769562</v>
      </c>
      <c r="V69" s="46"/>
      <c r="W69" s="45" t="s">
        <v>101</v>
      </c>
      <c r="X69" s="49">
        <v>1137</v>
      </c>
      <c r="Y69" s="49">
        <v>703</v>
      </c>
      <c r="Z69" s="46"/>
      <c r="AA69" s="46"/>
      <c r="AB69" s="54">
        <f t="shared" si="15"/>
        <v>7.8431372549019607E-2</v>
      </c>
      <c r="AC69" s="54">
        <f t="shared" si="16"/>
        <v>0.1</v>
      </c>
      <c r="AD69" s="46">
        <f t="shared" si="17"/>
        <v>0.27500000000000008</v>
      </c>
      <c r="AE69" s="53" t="s">
        <v>125</v>
      </c>
      <c r="AF69">
        <v>51</v>
      </c>
      <c r="AG69">
        <v>50</v>
      </c>
    </row>
    <row r="70" spans="1:33" x14ac:dyDescent="0.35">
      <c r="A70" s="45" t="s">
        <v>102</v>
      </c>
      <c r="B70" s="26" t="s">
        <v>29</v>
      </c>
      <c r="C70" s="33">
        <v>0</v>
      </c>
      <c r="D70" s="33">
        <v>0</v>
      </c>
      <c r="E70" s="27">
        <v>0</v>
      </c>
      <c r="F70" s="27">
        <v>1</v>
      </c>
      <c r="G70" s="27">
        <v>0</v>
      </c>
      <c r="H70" s="27">
        <v>1</v>
      </c>
      <c r="I70" s="27">
        <v>0</v>
      </c>
      <c r="J70" s="39">
        <v>0</v>
      </c>
      <c r="K70" s="39">
        <v>1</v>
      </c>
      <c r="L70" s="40">
        <v>1</v>
      </c>
      <c r="M70" s="40">
        <v>1</v>
      </c>
      <c r="N70" s="40">
        <v>1</v>
      </c>
      <c r="O70" s="1">
        <f t="shared" si="9"/>
        <v>4</v>
      </c>
      <c r="P70" s="1">
        <f t="shared" si="10"/>
        <v>2</v>
      </c>
      <c r="Q70" s="46">
        <f t="shared" si="11"/>
        <v>1</v>
      </c>
      <c r="R70" s="46"/>
      <c r="S70" s="47">
        <f t="shared" si="12"/>
        <v>6.2695924764890272</v>
      </c>
      <c r="T70" s="47">
        <f t="shared" si="13"/>
        <v>4</v>
      </c>
      <c r="U70" s="46">
        <f t="shared" si="14"/>
        <v>0.56739811912225679</v>
      </c>
      <c r="V70" s="46"/>
      <c r="W70" s="45" t="s">
        <v>102</v>
      </c>
      <c r="X70" s="49">
        <v>1000</v>
      </c>
      <c r="Y70" s="49">
        <v>1276</v>
      </c>
      <c r="Z70" s="46"/>
      <c r="AA70" s="46"/>
      <c r="AB70" s="54">
        <f t="shared" si="15"/>
        <v>8.6956521739130436E-3</v>
      </c>
      <c r="AC70" s="54">
        <f t="shared" si="16"/>
        <v>1.7316017316017316E-2</v>
      </c>
      <c r="AD70" s="46">
        <f t="shared" si="17"/>
        <v>0.9913419913419913</v>
      </c>
      <c r="AE70" s="53" t="s">
        <v>126</v>
      </c>
      <c r="AF70">
        <v>230</v>
      </c>
      <c r="AG70">
        <v>231</v>
      </c>
    </row>
  </sheetData>
  <autoFilter ref="A1:Y70" xr:uid="{00000000-0009-0000-0000-000001000000}"/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0"/>
  <sheetViews>
    <sheetView zoomScale="80" zoomScaleNormal="80" workbookViewId="0">
      <selection sqref="A1:K1048576"/>
    </sheetView>
  </sheetViews>
  <sheetFormatPr defaultColWidth="9.1796875" defaultRowHeight="14.5" x14ac:dyDescent="0.35"/>
  <cols>
    <col min="1" max="1" width="24.36328125" style="67" customWidth="1"/>
    <col min="2" max="2" width="14.453125" style="34" customWidth="1"/>
    <col min="3" max="5" width="9.1796875" style="48"/>
    <col min="6" max="7" width="12.453125" style="48" customWidth="1"/>
    <col min="8" max="8" width="9.1796875" style="48"/>
    <col min="9" max="10" width="12.453125" style="48" customWidth="1"/>
    <col min="11" max="16384" width="9.1796875" style="48"/>
  </cols>
  <sheetData>
    <row r="1" spans="1:11" s="56" customFormat="1" ht="43.5" x14ac:dyDescent="0.35">
      <c r="A1" s="57" t="s">
        <v>2</v>
      </c>
      <c r="B1" s="57" t="s">
        <v>3</v>
      </c>
      <c r="C1" s="68" t="s">
        <v>133</v>
      </c>
      <c r="D1" s="68" t="s">
        <v>134</v>
      </c>
      <c r="E1" s="68" t="s">
        <v>105</v>
      </c>
      <c r="F1" s="68" t="s">
        <v>131</v>
      </c>
      <c r="G1" s="68" t="s">
        <v>130</v>
      </c>
      <c r="H1" s="68" t="s">
        <v>105</v>
      </c>
      <c r="I1" s="68" t="s">
        <v>128</v>
      </c>
      <c r="J1" s="68" t="s">
        <v>129</v>
      </c>
      <c r="K1" s="68" t="s">
        <v>105</v>
      </c>
    </row>
    <row r="2" spans="1:11" x14ac:dyDescent="0.35">
      <c r="A2" s="64" t="s">
        <v>65</v>
      </c>
      <c r="B2" s="58" t="s">
        <v>23</v>
      </c>
      <c r="C2" s="59">
        <v>99</v>
      </c>
      <c r="D2" s="59">
        <v>78</v>
      </c>
      <c r="E2" s="60">
        <v>-0.21212121212121213</v>
      </c>
      <c r="F2" s="69">
        <v>7.5584058634906093</v>
      </c>
      <c r="G2" s="69">
        <v>3.5490842907519053</v>
      </c>
      <c r="H2" s="60">
        <v>-0.53044539353264186</v>
      </c>
      <c r="I2" s="60">
        <v>7.2104879825200294E-2</v>
      </c>
      <c r="J2" s="60">
        <v>6.0512024825446084E-2</v>
      </c>
      <c r="K2" s="60">
        <v>-0.16077767590568212</v>
      </c>
    </row>
    <row r="3" spans="1:11" x14ac:dyDescent="0.35">
      <c r="A3" s="64" t="s">
        <v>57</v>
      </c>
      <c r="B3" s="58" t="s">
        <v>23</v>
      </c>
      <c r="C3" s="59">
        <v>36</v>
      </c>
      <c r="D3" s="59">
        <v>64</v>
      </c>
      <c r="E3" s="60">
        <v>0.77777777777777779</v>
      </c>
      <c r="F3" s="69">
        <v>4.5708481462671404</v>
      </c>
      <c r="G3" s="69">
        <v>5.9333426041811528</v>
      </c>
      <c r="H3" s="60">
        <v>0.29808350973696562</v>
      </c>
      <c r="I3" s="60">
        <v>2.8685258964143426E-2</v>
      </c>
      <c r="J3" s="60">
        <v>5.0235478806907381E-2</v>
      </c>
      <c r="K3" s="60">
        <v>0.75126460840746567</v>
      </c>
    </row>
    <row r="4" spans="1:11" x14ac:dyDescent="0.35">
      <c r="A4" s="64" t="s">
        <v>70</v>
      </c>
      <c r="B4" s="58" t="s">
        <v>23</v>
      </c>
      <c r="C4" s="59">
        <v>38</v>
      </c>
      <c r="D4" s="59">
        <v>42</v>
      </c>
      <c r="E4" s="60">
        <v>0.10526315789473684</v>
      </c>
      <c r="F4" s="69">
        <v>17.653890824622533</v>
      </c>
      <c r="G4" s="69">
        <v>17.052375152253351</v>
      </c>
      <c r="H4" s="60">
        <v>-3.4072696967754307E-2</v>
      </c>
      <c r="I4" s="60">
        <v>4.9032258064516131E-2</v>
      </c>
      <c r="J4" s="60">
        <v>4.5801526717557252E-2</v>
      </c>
      <c r="K4" s="60">
        <v>-6.5889915628766602E-2</v>
      </c>
    </row>
    <row r="5" spans="1:11" x14ac:dyDescent="0.35">
      <c r="A5" s="64" t="s">
        <v>41</v>
      </c>
      <c r="B5" s="58" t="s">
        <v>23</v>
      </c>
      <c r="C5" s="59">
        <v>26</v>
      </c>
      <c r="D5" s="59">
        <v>30</v>
      </c>
      <c r="E5" s="60">
        <v>0.15384615384615385</v>
      </c>
      <c r="F5" s="69">
        <v>3.5366931918656057</v>
      </c>
      <c r="G5" s="69">
        <v>2.9106432521587275</v>
      </c>
      <c r="H5" s="60">
        <v>-0.1770156204521198</v>
      </c>
      <c r="I5" s="60">
        <v>3.3766233766233764E-2</v>
      </c>
      <c r="J5" s="60">
        <v>4.6948356807511735E-2</v>
      </c>
      <c r="K5" s="60">
        <v>0.39039364391477072</v>
      </c>
    </row>
    <row r="6" spans="1:11" x14ac:dyDescent="0.35">
      <c r="A6" s="64" t="s">
        <v>53</v>
      </c>
      <c r="B6" s="58" t="s">
        <v>23</v>
      </c>
      <c r="C6" s="59">
        <v>24</v>
      </c>
      <c r="D6" s="59">
        <v>27</v>
      </c>
      <c r="E6" s="60">
        <v>0.125</v>
      </c>
      <c r="F6" s="69">
        <v>30.670926517571885</v>
      </c>
      <c r="G6" s="69">
        <v>24.053452115812917</v>
      </c>
      <c r="H6" s="60">
        <v>-0.21575723830734972</v>
      </c>
      <c r="I6" s="60">
        <v>4.2105263157894736E-2</v>
      </c>
      <c r="J6" s="60">
        <v>4.3689320388349516E-2</v>
      </c>
      <c r="K6" s="60">
        <v>3.762135922330103E-2</v>
      </c>
    </row>
    <row r="7" spans="1:11" x14ac:dyDescent="0.35">
      <c r="A7" s="65" t="s">
        <v>51</v>
      </c>
      <c r="B7" s="61" t="s">
        <v>23</v>
      </c>
      <c r="C7" s="59">
        <v>22</v>
      </c>
      <c r="D7" s="59">
        <v>26</v>
      </c>
      <c r="E7" s="60">
        <v>0.18181818181818182</v>
      </c>
      <c r="F7" s="69">
        <v>10.93167701863354</v>
      </c>
      <c r="G7" s="69">
        <v>8.9531680440771364</v>
      </c>
      <c r="H7" s="60">
        <v>-0.18098860505885281</v>
      </c>
      <c r="I7" s="60">
        <v>2.0202020202020204E-2</v>
      </c>
      <c r="J7" s="60">
        <v>2.4413145539906103E-2</v>
      </c>
      <c r="K7" s="60">
        <v>0.208450704225352</v>
      </c>
    </row>
    <row r="8" spans="1:11" x14ac:dyDescent="0.35">
      <c r="A8" s="65" t="s">
        <v>73</v>
      </c>
      <c r="B8" s="61" t="s">
        <v>23</v>
      </c>
      <c r="C8" s="59">
        <v>9</v>
      </c>
      <c r="D8" s="59">
        <v>20</v>
      </c>
      <c r="E8" s="60">
        <v>1.2222222222222223</v>
      </c>
      <c r="F8" s="69">
        <v>3.9011703511053319</v>
      </c>
      <c r="G8" s="69">
        <v>8.9907844459429089</v>
      </c>
      <c r="H8" s="60">
        <v>1.304637746310032</v>
      </c>
      <c r="I8" s="60">
        <v>4.5918367346938778E-2</v>
      </c>
      <c r="J8" s="60">
        <v>9.4339622641509441E-2</v>
      </c>
      <c r="K8" s="60">
        <v>1.0545073375262055</v>
      </c>
    </row>
    <row r="9" spans="1:11" x14ac:dyDescent="0.35">
      <c r="A9" s="64" t="s">
        <v>74</v>
      </c>
      <c r="B9" s="58" t="s">
        <v>23</v>
      </c>
      <c r="C9" s="59">
        <v>7</v>
      </c>
      <c r="D9" s="59">
        <v>19</v>
      </c>
      <c r="E9" s="60">
        <v>1.7142857142857142</v>
      </c>
      <c r="F9" s="69">
        <v>13.958125623130609</v>
      </c>
      <c r="G9" s="69">
        <v>26.817219477769939</v>
      </c>
      <c r="H9" s="60">
        <v>0.92126222401451763</v>
      </c>
      <c r="I9" s="60">
        <v>1.1589403973509934E-2</v>
      </c>
      <c r="J9" s="60">
        <v>2.3661270236612703E-2</v>
      </c>
      <c r="K9" s="60">
        <v>1.0416296032734389</v>
      </c>
    </row>
    <row r="10" spans="1:11" x14ac:dyDescent="0.35">
      <c r="A10" s="65" t="s">
        <v>69</v>
      </c>
      <c r="B10" s="61" t="s">
        <v>23</v>
      </c>
      <c r="C10" s="59">
        <v>16</v>
      </c>
      <c r="D10" s="59">
        <v>18</v>
      </c>
      <c r="E10" s="60">
        <v>0.125</v>
      </c>
      <c r="F10" s="69">
        <v>3.1043849437330229</v>
      </c>
      <c r="G10" s="69">
        <v>2.6948124859645182</v>
      </c>
      <c r="H10" s="60">
        <v>-0.13193352795867958</v>
      </c>
      <c r="I10" s="60">
        <v>3.2719836400817999E-2</v>
      </c>
      <c r="J10" s="60">
        <v>3.6960985626283367E-2</v>
      </c>
      <c r="K10" s="60">
        <v>0.12962012320328531</v>
      </c>
    </row>
    <row r="11" spans="1:11" x14ac:dyDescent="0.35">
      <c r="A11" s="63" t="s">
        <v>79</v>
      </c>
      <c r="B11" s="58" t="s">
        <v>23</v>
      </c>
      <c r="C11" s="59">
        <v>13</v>
      </c>
      <c r="D11" s="59">
        <v>18</v>
      </c>
      <c r="E11" s="60">
        <v>0.38461538461538464</v>
      </c>
      <c r="F11" s="69">
        <v>4.9420262307546095</v>
      </c>
      <c r="G11" s="69">
        <v>5.4045939048190972</v>
      </c>
      <c r="H11" s="60">
        <v>9.3598789740510377E-2</v>
      </c>
      <c r="I11" s="60">
        <v>4.7445255474452552E-2</v>
      </c>
      <c r="J11" s="60">
        <v>6.545454545454546E-2</v>
      </c>
      <c r="K11" s="60">
        <v>0.37958041958041977</v>
      </c>
    </row>
    <row r="12" spans="1:11" x14ac:dyDescent="0.35">
      <c r="A12" s="65" t="s">
        <v>98</v>
      </c>
      <c r="B12" s="61" t="s">
        <v>29</v>
      </c>
      <c r="C12" s="59">
        <v>8</v>
      </c>
      <c r="D12" s="59">
        <v>17</v>
      </c>
      <c r="E12" s="60">
        <v>1.125</v>
      </c>
      <c r="F12" s="69">
        <v>6.1326178612495221</v>
      </c>
      <c r="G12" s="69">
        <v>6.3933809702895825</v>
      </c>
      <c r="H12" s="60">
        <v>4.2520684467844842E-2</v>
      </c>
      <c r="I12" s="60">
        <v>4.3478260869565216E-2</v>
      </c>
      <c r="J12" s="60">
        <v>7.1729957805907171E-2</v>
      </c>
      <c r="K12" s="60">
        <v>0.64978902953586504</v>
      </c>
    </row>
    <row r="13" spans="1:11" x14ac:dyDescent="0.35">
      <c r="A13" s="65" t="s">
        <v>47</v>
      </c>
      <c r="B13" s="61" t="s">
        <v>23</v>
      </c>
      <c r="C13" s="59">
        <v>9</v>
      </c>
      <c r="D13" s="59">
        <v>16</v>
      </c>
      <c r="E13" s="60">
        <v>0.77777777777777779</v>
      </c>
      <c r="F13" s="69">
        <v>29.411764705882351</v>
      </c>
      <c r="G13" s="69">
        <v>20.202020202020201</v>
      </c>
      <c r="H13" s="60">
        <v>-0.31313131313131315</v>
      </c>
      <c r="I13" s="60">
        <v>1.8072289156626505E-2</v>
      </c>
      <c r="J13" s="60">
        <v>2.7072758037225041E-2</v>
      </c>
      <c r="K13" s="60">
        <v>0.49802594472645234</v>
      </c>
    </row>
    <row r="14" spans="1:11" x14ac:dyDescent="0.35">
      <c r="A14" s="64" t="s">
        <v>77</v>
      </c>
      <c r="B14" s="58" t="s">
        <v>23</v>
      </c>
      <c r="C14" s="59">
        <v>7</v>
      </c>
      <c r="D14" s="59">
        <v>16</v>
      </c>
      <c r="E14" s="60">
        <v>1.2857142857142858</v>
      </c>
      <c r="F14" s="69">
        <v>3.7303490540900612</v>
      </c>
      <c r="G14" s="69">
        <v>7.1190211345939938</v>
      </c>
      <c r="H14" s="60">
        <v>0.90840616558080423</v>
      </c>
      <c r="I14" s="60">
        <v>3.3018867924528301E-2</v>
      </c>
      <c r="J14" s="60">
        <v>5.6537102473498232E-2</v>
      </c>
      <c r="K14" s="60">
        <v>0.71226653205451795</v>
      </c>
    </row>
    <row r="15" spans="1:11" x14ac:dyDescent="0.35">
      <c r="A15" s="64" t="s">
        <v>75</v>
      </c>
      <c r="B15" s="58" t="s">
        <v>23</v>
      </c>
      <c r="C15" s="59">
        <v>17</v>
      </c>
      <c r="D15" s="59">
        <v>14</v>
      </c>
      <c r="E15" s="60">
        <v>-0.17647058823529413</v>
      </c>
      <c r="F15" s="69">
        <v>5.9109874826147424</v>
      </c>
      <c r="G15" s="69">
        <v>4.1985305143199882</v>
      </c>
      <c r="H15" s="60">
        <v>-0.28970742593033605</v>
      </c>
      <c r="I15" s="60">
        <v>4.336734693877551E-2</v>
      </c>
      <c r="J15" s="60">
        <v>3.2941176470588238E-2</v>
      </c>
      <c r="K15" s="60">
        <v>-0.24041522491349474</v>
      </c>
    </row>
    <row r="16" spans="1:11" x14ac:dyDescent="0.35">
      <c r="A16" s="65" t="s">
        <v>44</v>
      </c>
      <c r="B16" s="61" t="s">
        <v>23</v>
      </c>
      <c r="C16" s="59">
        <v>10</v>
      </c>
      <c r="D16" s="59">
        <v>13</v>
      </c>
      <c r="E16" s="60">
        <v>0.3</v>
      </c>
      <c r="F16" s="69">
        <v>7.4626865671641793</v>
      </c>
      <c r="G16" s="69">
        <v>8.2487309644670059</v>
      </c>
      <c r="H16" s="60">
        <v>0.10532994923857876</v>
      </c>
      <c r="I16" s="60">
        <v>3.5842293906810034E-2</v>
      </c>
      <c r="J16" s="60">
        <v>5.1999999999999998E-2</v>
      </c>
      <c r="K16" s="60">
        <v>0.45079999999999998</v>
      </c>
    </row>
    <row r="17" spans="1:11" x14ac:dyDescent="0.35">
      <c r="A17" s="64" t="s">
        <v>61</v>
      </c>
      <c r="B17" s="58" t="s">
        <v>23</v>
      </c>
      <c r="C17" s="59">
        <v>5</v>
      </c>
      <c r="D17" s="59">
        <v>13</v>
      </c>
      <c r="E17" s="60">
        <v>1.6</v>
      </c>
      <c r="F17" s="69">
        <v>9.7276264591439698</v>
      </c>
      <c r="G17" s="69">
        <v>12.94176207068193</v>
      </c>
      <c r="H17" s="60">
        <v>0.3304131408661023</v>
      </c>
      <c r="I17" s="60">
        <v>2.2421524663677129E-2</v>
      </c>
      <c r="J17" s="60">
        <v>5.2845528455284556E-2</v>
      </c>
      <c r="K17" s="60">
        <v>1.3569105691056913</v>
      </c>
    </row>
    <row r="18" spans="1:11" x14ac:dyDescent="0.35">
      <c r="A18" s="65" t="s">
        <v>86</v>
      </c>
      <c r="B18" s="61" t="s">
        <v>29</v>
      </c>
      <c r="C18" s="59">
        <v>6</v>
      </c>
      <c r="D18" s="59">
        <v>12</v>
      </c>
      <c r="E18" s="60">
        <v>1</v>
      </c>
      <c r="F18" s="69">
        <v>19.323671497584542</v>
      </c>
      <c r="G18" s="69">
        <v>39.408866995073886</v>
      </c>
      <c r="H18" s="60">
        <v>1.0394088669950736</v>
      </c>
      <c r="I18" s="60">
        <v>4.0816326530612242E-2</v>
      </c>
      <c r="J18" s="60">
        <v>6.3157894736842107E-2</v>
      </c>
      <c r="K18" s="60">
        <v>0.54736842105263173</v>
      </c>
    </row>
    <row r="19" spans="1:11" x14ac:dyDescent="0.35">
      <c r="A19" s="64" t="s">
        <v>34</v>
      </c>
      <c r="B19" s="58" t="s">
        <v>23</v>
      </c>
      <c r="C19" s="59">
        <v>11</v>
      </c>
      <c r="D19" s="59">
        <v>11</v>
      </c>
      <c r="E19" s="60">
        <v>0</v>
      </c>
      <c r="F19" s="69">
        <v>6.8900720325712497</v>
      </c>
      <c r="G19" s="69">
        <v>5.7667103538663174</v>
      </c>
      <c r="H19" s="60">
        <v>-0.16304062909567496</v>
      </c>
      <c r="I19" s="60">
        <v>4.9327354260089683E-2</v>
      </c>
      <c r="J19" s="60">
        <v>3.6912751677852351E-2</v>
      </c>
      <c r="K19" s="60">
        <v>-0.2516778523489932</v>
      </c>
    </row>
    <row r="20" spans="1:11" x14ac:dyDescent="0.35">
      <c r="A20" s="64" t="s">
        <v>46</v>
      </c>
      <c r="B20" s="58" t="s">
        <v>23</v>
      </c>
      <c r="C20" s="59">
        <v>8</v>
      </c>
      <c r="D20" s="59">
        <v>11</v>
      </c>
      <c r="E20" s="60">
        <v>0.375</v>
      </c>
      <c r="F20" s="69">
        <v>2.5404890441409971</v>
      </c>
      <c r="G20" s="69">
        <v>2.7160493827160495</v>
      </c>
      <c r="H20" s="60">
        <v>6.9104938271604993E-2</v>
      </c>
      <c r="I20" s="60">
        <v>4.1237113402061855E-2</v>
      </c>
      <c r="J20" s="60">
        <v>4.9107142857142856E-2</v>
      </c>
      <c r="K20" s="60">
        <v>0.19084821428571427</v>
      </c>
    </row>
    <row r="21" spans="1:11" x14ac:dyDescent="0.35">
      <c r="A21" s="66" t="s">
        <v>52</v>
      </c>
      <c r="B21" s="58" t="s">
        <v>23</v>
      </c>
      <c r="C21" s="59">
        <v>9</v>
      </c>
      <c r="D21" s="59">
        <v>11</v>
      </c>
      <c r="E21" s="60">
        <v>0.22222222222222221</v>
      </c>
      <c r="F21" s="69">
        <v>12.56106071179344</v>
      </c>
      <c r="G21" s="69">
        <v>11.213047910295618</v>
      </c>
      <c r="H21" s="60">
        <v>-0.10731679691924326</v>
      </c>
      <c r="I21" s="60">
        <v>2.4064171122994651E-2</v>
      </c>
      <c r="J21" s="60">
        <v>2.5821596244131457E-2</v>
      </c>
      <c r="K21" s="60">
        <v>7.303077725612947E-2</v>
      </c>
    </row>
    <row r="22" spans="1:11" x14ac:dyDescent="0.35">
      <c r="A22" s="64" t="s">
        <v>76</v>
      </c>
      <c r="B22" s="58" t="s">
        <v>23</v>
      </c>
      <c r="C22" s="59">
        <v>9</v>
      </c>
      <c r="D22" s="59">
        <v>11</v>
      </c>
      <c r="E22" s="60">
        <v>0.22222222222222221</v>
      </c>
      <c r="F22" s="69">
        <v>1.3333333333333335</v>
      </c>
      <c r="G22" s="69">
        <v>1.1098779134295229</v>
      </c>
      <c r="H22" s="60">
        <v>-0.1675915649278579</v>
      </c>
      <c r="I22" s="60">
        <v>4.7872340425531915E-2</v>
      </c>
      <c r="J22" s="60">
        <v>6.8322981366459631E-2</v>
      </c>
      <c r="K22" s="60">
        <v>0.4271911663216012</v>
      </c>
    </row>
    <row r="23" spans="1:11" x14ac:dyDescent="0.35">
      <c r="A23" s="65" t="s">
        <v>39</v>
      </c>
      <c r="B23" s="61" t="s">
        <v>23</v>
      </c>
      <c r="C23" s="59">
        <v>7</v>
      </c>
      <c r="D23" s="59">
        <v>10</v>
      </c>
      <c r="E23" s="60">
        <v>0.42857142857142855</v>
      </c>
      <c r="F23" s="69">
        <v>2.9768233042738679</v>
      </c>
      <c r="G23" s="69">
        <v>2.7816411682892905</v>
      </c>
      <c r="H23" s="60">
        <v>-6.5567256109676231E-2</v>
      </c>
      <c r="I23" s="60">
        <v>6.4220183486238536E-2</v>
      </c>
      <c r="J23" s="60">
        <v>8.1967213114754092E-2</v>
      </c>
      <c r="K23" s="60">
        <v>0.27634660421545648</v>
      </c>
    </row>
    <row r="24" spans="1:11" x14ac:dyDescent="0.35">
      <c r="A24" s="64" t="s">
        <v>50</v>
      </c>
      <c r="B24" s="58" t="s">
        <v>23</v>
      </c>
      <c r="C24" s="59">
        <v>14</v>
      </c>
      <c r="D24" s="59">
        <v>10</v>
      </c>
      <c r="E24" s="60">
        <v>-0.2857142857142857</v>
      </c>
      <c r="F24" s="69">
        <v>20.786933927245734</v>
      </c>
      <c r="G24" s="69">
        <v>9.456264775413711</v>
      </c>
      <c r="H24" s="60">
        <v>-0.54508611955420472</v>
      </c>
      <c r="I24" s="60">
        <v>8.1871345029239762E-2</v>
      </c>
      <c r="J24" s="60">
        <v>9.1743119266055051E-2</v>
      </c>
      <c r="K24" s="60">
        <v>0.12057667103538676</v>
      </c>
    </row>
    <row r="25" spans="1:11" x14ac:dyDescent="0.35">
      <c r="A25" s="64" t="s">
        <v>60</v>
      </c>
      <c r="B25" s="58" t="s">
        <v>23</v>
      </c>
      <c r="C25" s="59">
        <v>11</v>
      </c>
      <c r="D25" s="59">
        <v>10</v>
      </c>
      <c r="E25" s="60">
        <v>-9.0909090909090912E-2</v>
      </c>
      <c r="F25" s="69">
        <v>10.923535253227406</v>
      </c>
      <c r="G25" s="69">
        <v>10.964912280701753</v>
      </c>
      <c r="H25" s="60">
        <v>3.7878787878788595E-3</v>
      </c>
      <c r="I25" s="60">
        <v>6.9182389937106917E-2</v>
      </c>
      <c r="J25" s="60">
        <v>5.8479532163742687E-2</v>
      </c>
      <c r="K25" s="60">
        <v>-0.15470494417862843</v>
      </c>
    </row>
    <row r="26" spans="1:11" x14ac:dyDescent="0.35">
      <c r="A26" s="66" t="s">
        <v>67</v>
      </c>
      <c r="B26" s="58" t="s">
        <v>23</v>
      </c>
      <c r="C26" s="59">
        <v>3</v>
      </c>
      <c r="D26" s="59">
        <v>10</v>
      </c>
      <c r="E26" s="60">
        <v>2.3333333333333335</v>
      </c>
      <c r="F26" s="69">
        <v>13.245033112582782</v>
      </c>
      <c r="G26" s="69">
        <v>34.305317324185246</v>
      </c>
      <c r="H26" s="60">
        <v>1.5900514579759861</v>
      </c>
      <c r="I26" s="60">
        <v>8.2872928176795577E-3</v>
      </c>
      <c r="J26" s="60">
        <v>2.7027027027027029E-2</v>
      </c>
      <c r="K26" s="60">
        <v>2.2612612612612617</v>
      </c>
    </row>
    <row r="27" spans="1:11" x14ac:dyDescent="0.35">
      <c r="A27" s="65" t="s">
        <v>71</v>
      </c>
      <c r="B27" s="61" t="s">
        <v>23</v>
      </c>
      <c r="C27" s="59">
        <v>10</v>
      </c>
      <c r="D27" s="59">
        <v>10</v>
      </c>
      <c r="E27" s="60">
        <v>0</v>
      </c>
      <c r="F27" s="69">
        <v>1.1663167716351761</v>
      </c>
      <c r="G27" s="69">
        <v>0.9441087613293051</v>
      </c>
      <c r="H27" s="60">
        <v>-0.19052114803625381</v>
      </c>
      <c r="I27" s="60">
        <v>6.9930069930069935E-2</v>
      </c>
      <c r="J27" s="60">
        <v>6.0240963855421686E-2</v>
      </c>
      <c r="K27" s="60">
        <v>-0.13855421686746994</v>
      </c>
    </row>
    <row r="28" spans="1:11" x14ac:dyDescent="0.35">
      <c r="A28" s="64" t="s">
        <v>37</v>
      </c>
      <c r="B28" s="58" t="s">
        <v>23</v>
      </c>
      <c r="C28" s="59">
        <v>6</v>
      </c>
      <c r="D28" s="59">
        <v>8</v>
      </c>
      <c r="E28" s="60">
        <v>0.33333333333333331</v>
      </c>
      <c r="F28" s="69">
        <v>2.2358859698155396</v>
      </c>
      <c r="G28" s="69">
        <v>2.2762839664248111</v>
      </c>
      <c r="H28" s="60">
        <v>1.8068003983496707E-2</v>
      </c>
      <c r="I28" s="60">
        <v>2.0761245674740483E-2</v>
      </c>
      <c r="J28" s="60">
        <v>2.0779220779220779E-2</v>
      </c>
      <c r="K28" s="60">
        <v>8.6580086580091817E-4</v>
      </c>
    </row>
    <row r="29" spans="1:11" x14ac:dyDescent="0.35">
      <c r="A29" s="64" t="s">
        <v>66</v>
      </c>
      <c r="B29" s="58" t="s">
        <v>23</v>
      </c>
      <c r="C29" s="59">
        <v>7</v>
      </c>
      <c r="D29" s="59">
        <v>8</v>
      </c>
      <c r="E29" s="60">
        <v>0.14285714285714285</v>
      </c>
      <c r="F29" s="69">
        <v>3.5759897828863347</v>
      </c>
      <c r="G29" s="69">
        <v>2.6130981544994287</v>
      </c>
      <c r="H29" s="60">
        <v>-0.26926576608105263</v>
      </c>
      <c r="I29" s="60">
        <v>4.7619047619047616E-2</v>
      </c>
      <c r="J29" s="60">
        <v>5.7553956834532377E-2</v>
      </c>
      <c r="K29" s="60">
        <v>0.20863309352517997</v>
      </c>
    </row>
    <row r="30" spans="1:11" x14ac:dyDescent="0.35">
      <c r="A30" s="65" t="s">
        <v>40</v>
      </c>
      <c r="B30" s="61" t="s">
        <v>23</v>
      </c>
      <c r="C30" s="59">
        <v>8</v>
      </c>
      <c r="D30" s="59">
        <v>7</v>
      </c>
      <c r="E30" s="60">
        <v>-0.125</v>
      </c>
      <c r="F30" s="69">
        <v>28.673835125448029</v>
      </c>
      <c r="G30" s="69">
        <v>14.957264957264959</v>
      </c>
      <c r="H30" s="60">
        <v>-0.47836538461538458</v>
      </c>
      <c r="I30" s="60">
        <v>2.6578073089700997E-2</v>
      </c>
      <c r="J30" s="60">
        <v>0.02</v>
      </c>
      <c r="K30" s="60">
        <v>-0.2475</v>
      </c>
    </row>
    <row r="31" spans="1:11" x14ac:dyDescent="0.35">
      <c r="A31" s="64" t="s">
        <v>58</v>
      </c>
      <c r="B31" s="58" t="s">
        <v>23</v>
      </c>
      <c r="C31" s="59">
        <v>8</v>
      </c>
      <c r="D31" s="59">
        <v>7</v>
      </c>
      <c r="E31" s="60">
        <v>-0.125</v>
      </c>
      <c r="F31" s="69">
        <v>14.42741208295762</v>
      </c>
      <c r="G31" s="69">
        <v>12.152777777777779</v>
      </c>
      <c r="H31" s="60">
        <v>-0.15766059027777773</v>
      </c>
      <c r="I31" s="60">
        <v>2.4096385542168676E-2</v>
      </c>
      <c r="J31" s="60">
        <v>1.8617021276595744E-2</v>
      </c>
      <c r="K31" s="60">
        <v>-0.22739361702127667</v>
      </c>
    </row>
    <row r="32" spans="1:11" x14ac:dyDescent="0.35">
      <c r="A32" s="65" t="s">
        <v>78</v>
      </c>
      <c r="B32" s="61" t="s">
        <v>23</v>
      </c>
      <c r="C32" s="59">
        <v>9</v>
      </c>
      <c r="D32" s="59">
        <v>7</v>
      </c>
      <c r="E32" s="60">
        <v>-0.22222222222222221</v>
      </c>
      <c r="F32" s="69">
        <v>1.7438480914551442</v>
      </c>
      <c r="G32" s="69">
        <v>0.95870711497637473</v>
      </c>
      <c r="H32" s="60">
        <v>-0.45023473106743661</v>
      </c>
      <c r="I32" s="60">
        <v>7.5630252100840331E-2</v>
      </c>
      <c r="J32" s="60">
        <v>5.46875E-2</v>
      </c>
      <c r="K32" s="60">
        <v>-0.27690972222222215</v>
      </c>
    </row>
    <row r="33" spans="1:11" x14ac:dyDescent="0.35">
      <c r="A33" s="64" t="s">
        <v>45</v>
      </c>
      <c r="B33" s="58" t="s">
        <v>23</v>
      </c>
      <c r="C33" s="59">
        <v>7</v>
      </c>
      <c r="D33" s="59">
        <v>6</v>
      </c>
      <c r="E33" s="60">
        <v>-0.14285714285714285</v>
      </c>
      <c r="F33" s="69">
        <v>16.47058823529412</v>
      </c>
      <c r="G33" s="69">
        <v>8.9686098654708513</v>
      </c>
      <c r="H33" s="60">
        <v>-0.45547725816784124</v>
      </c>
      <c r="I33" s="60">
        <v>1.0852713178294573E-2</v>
      </c>
      <c r="J33" s="60">
        <v>7.6335877862595417E-3</v>
      </c>
      <c r="K33" s="60">
        <v>-0.29661941112322793</v>
      </c>
    </row>
    <row r="34" spans="1:11" x14ac:dyDescent="0.35">
      <c r="A34" s="65" t="s">
        <v>49</v>
      </c>
      <c r="B34" s="61" t="s">
        <v>23</v>
      </c>
      <c r="C34" s="59">
        <v>6</v>
      </c>
      <c r="D34" s="59">
        <v>6</v>
      </c>
      <c r="E34" s="60">
        <v>0</v>
      </c>
      <c r="F34" s="69">
        <v>27.088036117381488</v>
      </c>
      <c r="G34" s="69">
        <v>15.306122448979592</v>
      </c>
      <c r="H34" s="60">
        <v>-0.4349489795918367</v>
      </c>
      <c r="I34" s="60">
        <v>1.7647058823529412E-2</v>
      </c>
      <c r="J34" s="60">
        <v>1.6085790884718499E-2</v>
      </c>
      <c r="K34" s="60">
        <v>-8.8471849865951718E-2</v>
      </c>
    </row>
    <row r="35" spans="1:11" x14ac:dyDescent="0.35">
      <c r="A35" s="64" t="s">
        <v>54</v>
      </c>
      <c r="B35" s="58" t="s">
        <v>23</v>
      </c>
      <c r="C35" s="59">
        <v>3</v>
      </c>
      <c r="D35" s="59">
        <v>6</v>
      </c>
      <c r="E35" s="60">
        <v>1</v>
      </c>
      <c r="F35" s="69">
        <v>10.398613518197573</v>
      </c>
      <c r="G35" s="69">
        <v>15.768725361366622</v>
      </c>
      <c r="H35" s="60">
        <v>0.5164257555847569</v>
      </c>
      <c r="I35" s="60">
        <v>9.7719869706840382E-3</v>
      </c>
      <c r="J35" s="60">
        <v>2.2140221402214021E-2</v>
      </c>
      <c r="K35" s="60">
        <v>1.2656826568265682</v>
      </c>
    </row>
    <row r="36" spans="1:11" x14ac:dyDescent="0.35">
      <c r="A36" s="64" t="s">
        <v>55</v>
      </c>
      <c r="B36" s="58" t="s">
        <v>23</v>
      </c>
      <c r="C36" s="59">
        <v>8</v>
      </c>
      <c r="D36" s="59">
        <v>6</v>
      </c>
      <c r="E36" s="60">
        <v>-0.25</v>
      </c>
      <c r="F36" s="69">
        <v>13.570822731128075</v>
      </c>
      <c r="G36" s="69">
        <v>10.781671159029651</v>
      </c>
      <c r="H36" s="60">
        <v>-0.20552560646900261</v>
      </c>
      <c r="I36" s="60">
        <v>4.5454545454545456E-2</v>
      </c>
      <c r="J36" s="60">
        <v>2.4291497975708502E-2</v>
      </c>
      <c r="K36" s="60">
        <v>-0.46558704453441296</v>
      </c>
    </row>
    <row r="37" spans="1:11" x14ac:dyDescent="0.35">
      <c r="A37" s="64" t="s">
        <v>59</v>
      </c>
      <c r="B37" s="58" t="s">
        <v>23</v>
      </c>
      <c r="C37" s="59">
        <v>7</v>
      </c>
      <c r="D37" s="59">
        <v>6</v>
      </c>
      <c r="E37" s="60">
        <v>-0.14285714285714285</v>
      </c>
      <c r="F37" s="69">
        <v>24.866785079928952</v>
      </c>
      <c r="G37" s="69">
        <v>17.595307917888565</v>
      </c>
      <c r="H37" s="60">
        <v>-0.29241726015919556</v>
      </c>
      <c r="I37" s="60">
        <v>1.5659955257270694E-2</v>
      </c>
      <c r="J37" s="60">
        <v>1.2500000000000001E-2</v>
      </c>
      <c r="K37" s="60">
        <v>-0.20178571428571426</v>
      </c>
    </row>
    <row r="38" spans="1:11" x14ac:dyDescent="0.35">
      <c r="A38" s="64" t="s">
        <v>63</v>
      </c>
      <c r="B38" s="58" t="s">
        <v>23</v>
      </c>
      <c r="C38" s="59">
        <v>9</v>
      </c>
      <c r="D38" s="59">
        <v>6</v>
      </c>
      <c r="E38" s="60">
        <v>-0.33333333333333331</v>
      </c>
      <c r="F38" s="69">
        <v>2.305327868852459</v>
      </c>
      <c r="G38" s="69">
        <v>1.2513034410844632</v>
      </c>
      <c r="H38" s="60">
        <v>-0.45721237400069503</v>
      </c>
      <c r="I38" s="60">
        <v>8.4112149532710276E-2</v>
      </c>
      <c r="J38" s="60">
        <v>8.9552238805970144E-2</v>
      </c>
      <c r="K38" s="60">
        <v>6.4676616915422883E-2</v>
      </c>
    </row>
    <row r="39" spans="1:11" x14ac:dyDescent="0.35">
      <c r="A39" s="64" t="s">
        <v>81</v>
      </c>
      <c r="B39" s="58" t="s">
        <v>23</v>
      </c>
      <c r="C39" s="59">
        <v>3</v>
      </c>
      <c r="D39" s="59">
        <v>6</v>
      </c>
      <c r="E39" s="60">
        <v>1</v>
      </c>
      <c r="F39" s="69">
        <v>4.3227665706051877</v>
      </c>
      <c r="G39" s="69">
        <v>9.4786729857819907</v>
      </c>
      <c r="H39" s="60">
        <v>1.192733017377567</v>
      </c>
      <c r="I39" s="60">
        <v>2.3622047244094488E-2</v>
      </c>
      <c r="J39" s="60">
        <v>5.6603773584905662E-2</v>
      </c>
      <c r="K39" s="60">
        <v>1.3962264150943398</v>
      </c>
    </row>
    <row r="40" spans="1:11" x14ac:dyDescent="0.35">
      <c r="A40" s="65" t="s">
        <v>90</v>
      </c>
      <c r="B40" s="61" t="s">
        <v>29</v>
      </c>
      <c r="C40" s="59">
        <v>7</v>
      </c>
      <c r="D40" s="59">
        <v>6</v>
      </c>
      <c r="E40" s="60">
        <v>-0.14285714285714285</v>
      </c>
      <c r="F40" s="69">
        <v>13.333333333333336</v>
      </c>
      <c r="G40" s="69">
        <v>5.644402634054563</v>
      </c>
      <c r="H40" s="60">
        <v>-0.57666980244590782</v>
      </c>
      <c r="I40" s="60">
        <v>5.8333333333333334E-2</v>
      </c>
      <c r="J40" s="60">
        <v>6.3157894736842107E-2</v>
      </c>
      <c r="K40" s="60">
        <v>8.2706766917293256E-2</v>
      </c>
    </row>
    <row r="41" spans="1:11" x14ac:dyDescent="0.35">
      <c r="A41" s="65" t="s">
        <v>38</v>
      </c>
      <c r="B41" s="61" t="s">
        <v>23</v>
      </c>
      <c r="C41" s="59">
        <v>4</v>
      </c>
      <c r="D41" s="59">
        <v>5</v>
      </c>
      <c r="E41" s="60">
        <v>0.25</v>
      </c>
      <c r="F41" s="69">
        <v>4.3219881145326848</v>
      </c>
      <c r="G41" s="69">
        <v>4.4228217602830613</v>
      </c>
      <c r="H41" s="60">
        <v>2.3330384785493354E-2</v>
      </c>
      <c r="I41" s="60">
        <v>2.0100502512562814E-2</v>
      </c>
      <c r="J41" s="60">
        <v>2.976190476190476E-2</v>
      </c>
      <c r="K41" s="60">
        <v>0.48065476190476181</v>
      </c>
    </row>
    <row r="42" spans="1:11" x14ac:dyDescent="0.35">
      <c r="A42" s="64" t="s">
        <v>72</v>
      </c>
      <c r="B42" s="62" t="s">
        <v>23</v>
      </c>
      <c r="C42" s="59">
        <v>5</v>
      </c>
      <c r="D42" s="59">
        <v>5</v>
      </c>
      <c r="E42" s="60">
        <v>0</v>
      </c>
      <c r="F42" s="69">
        <v>11.235955056179774</v>
      </c>
      <c r="G42" s="69">
        <v>7.9113924050632924</v>
      </c>
      <c r="H42" s="60">
        <v>-0.29588607594936689</v>
      </c>
      <c r="I42" s="60">
        <v>3.3557046979865772E-2</v>
      </c>
      <c r="J42" s="60">
        <v>2.8248587570621469E-2</v>
      </c>
      <c r="K42" s="60">
        <v>-0.15819209039548024</v>
      </c>
    </row>
    <row r="43" spans="1:11" x14ac:dyDescent="0.35">
      <c r="A43" s="64" t="s">
        <v>96</v>
      </c>
      <c r="B43" s="58" t="s">
        <v>29</v>
      </c>
      <c r="C43" s="59">
        <v>1</v>
      </c>
      <c r="D43" s="59">
        <v>5</v>
      </c>
      <c r="E43" s="60">
        <v>4</v>
      </c>
      <c r="F43" s="69">
        <v>0.3166059838530948</v>
      </c>
      <c r="G43" s="69">
        <v>1.3777900248002206</v>
      </c>
      <c r="H43" s="60">
        <v>3.3517497933314973</v>
      </c>
      <c r="I43" s="60">
        <v>1.6666666666666666E-2</v>
      </c>
      <c r="J43" s="60">
        <v>0.12195121951219512</v>
      </c>
      <c r="K43" s="60">
        <v>6.3170731707317076</v>
      </c>
    </row>
    <row r="44" spans="1:11" x14ac:dyDescent="0.35">
      <c r="A44" s="64" t="s">
        <v>101</v>
      </c>
      <c r="B44" s="58" t="s">
        <v>29</v>
      </c>
      <c r="C44" s="59">
        <v>4</v>
      </c>
      <c r="D44" s="59">
        <v>5</v>
      </c>
      <c r="E44" s="60">
        <v>0.25</v>
      </c>
      <c r="F44" s="69">
        <v>7.0360598065083551</v>
      </c>
      <c r="G44" s="69">
        <v>14.224751066856332</v>
      </c>
      <c r="H44" s="60">
        <v>1.0216927453769562</v>
      </c>
      <c r="I44" s="60">
        <v>7.8431372549019607E-2</v>
      </c>
      <c r="J44" s="60">
        <v>0.1</v>
      </c>
      <c r="K44" s="60">
        <v>0.27500000000000008</v>
      </c>
    </row>
    <row r="45" spans="1:11" x14ac:dyDescent="0.35">
      <c r="A45" s="64" t="s">
        <v>35</v>
      </c>
      <c r="B45" s="58" t="s">
        <v>23</v>
      </c>
      <c r="C45" s="59">
        <v>3</v>
      </c>
      <c r="D45" s="59">
        <v>4</v>
      </c>
      <c r="E45" s="60">
        <v>0.33333333333333331</v>
      </c>
      <c r="F45" s="69">
        <v>19.230769230769234</v>
      </c>
      <c r="G45" s="69">
        <v>16.985138004246284</v>
      </c>
      <c r="H45" s="60">
        <v>-0.11677282377919335</v>
      </c>
      <c r="I45" s="60">
        <v>2.1428571428571429E-2</v>
      </c>
      <c r="J45" s="60">
        <v>3.0769230769230771E-2</v>
      </c>
      <c r="K45" s="60">
        <v>0.43589743589743596</v>
      </c>
    </row>
    <row r="46" spans="1:11" x14ac:dyDescent="0.35">
      <c r="A46" s="64" t="s">
        <v>62</v>
      </c>
      <c r="B46" s="58" t="s">
        <v>23</v>
      </c>
      <c r="C46" s="59">
        <v>2</v>
      </c>
      <c r="D46" s="59">
        <v>4</v>
      </c>
      <c r="E46" s="60">
        <v>1</v>
      </c>
      <c r="F46" s="69">
        <v>2.0242914979757085</v>
      </c>
      <c r="G46" s="69">
        <v>3.1658092599920851</v>
      </c>
      <c r="H46" s="60">
        <v>0.56390977443609003</v>
      </c>
      <c r="I46" s="60">
        <v>1.0256410256410256E-2</v>
      </c>
      <c r="J46" s="60">
        <v>1.6064257028112448E-2</v>
      </c>
      <c r="K46" s="60">
        <v>0.56626506024096368</v>
      </c>
    </row>
    <row r="47" spans="1:11" x14ac:dyDescent="0.35">
      <c r="A47" s="64" t="s">
        <v>82</v>
      </c>
      <c r="B47" s="58" t="s">
        <v>23</v>
      </c>
      <c r="C47" s="59">
        <v>5</v>
      </c>
      <c r="D47" s="59">
        <v>4</v>
      </c>
      <c r="E47" s="60">
        <v>-0.2</v>
      </c>
      <c r="F47" s="69">
        <v>1.3163090693694879</v>
      </c>
      <c r="G47" s="69">
        <v>0.54392167527875979</v>
      </c>
      <c r="H47" s="60">
        <v>-0.58678270329072613</v>
      </c>
      <c r="I47" s="60">
        <v>3.1645569620253167E-2</v>
      </c>
      <c r="J47" s="60">
        <v>3.7037037037037035E-2</v>
      </c>
      <c r="K47" s="60">
        <v>0.17037037037037023</v>
      </c>
    </row>
    <row r="48" spans="1:11" x14ac:dyDescent="0.35">
      <c r="A48" s="64" t="s">
        <v>102</v>
      </c>
      <c r="B48" s="58" t="s">
        <v>29</v>
      </c>
      <c r="C48" s="59">
        <v>2</v>
      </c>
      <c r="D48" s="59">
        <v>4</v>
      </c>
      <c r="E48" s="60">
        <v>1</v>
      </c>
      <c r="F48" s="69">
        <v>4</v>
      </c>
      <c r="G48" s="69">
        <v>6.2695924764890272</v>
      </c>
      <c r="H48" s="60">
        <v>0.56739811912225679</v>
      </c>
      <c r="I48" s="60">
        <v>8.6956521739130436E-3</v>
      </c>
      <c r="J48" s="60">
        <v>1.7316017316017316E-2</v>
      </c>
      <c r="K48" s="60">
        <v>0.9913419913419913</v>
      </c>
    </row>
    <row r="49" spans="1:11" x14ac:dyDescent="0.35">
      <c r="A49" s="65" t="s">
        <v>36</v>
      </c>
      <c r="B49" s="61" t="s">
        <v>23</v>
      </c>
      <c r="C49" s="59">
        <v>3</v>
      </c>
      <c r="D49" s="59">
        <v>3</v>
      </c>
      <c r="E49" s="60">
        <v>0</v>
      </c>
      <c r="F49" s="69">
        <v>3.7359900373599007</v>
      </c>
      <c r="G49" s="69">
        <v>3.278688524590164</v>
      </c>
      <c r="H49" s="60">
        <v>-0.1224043715846995</v>
      </c>
      <c r="I49" s="60">
        <v>1.1583011583011582E-2</v>
      </c>
      <c r="J49" s="60">
        <v>1.1538461538461539E-2</v>
      </c>
      <c r="K49" s="60">
        <v>-3.8461538461537397E-3</v>
      </c>
    </row>
    <row r="50" spans="1:11" x14ac:dyDescent="0.35">
      <c r="A50" s="66" t="s">
        <v>56</v>
      </c>
      <c r="B50" s="58" t="s">
        <v>23</v>
      </c>
      <c r="C50" s="59">
        <v>10</v>
      </c>
      <c r="D50" s="59">
        <v>3</v>
      </c>
      <c r="E50" s="60">
        <v>-0.7</v>
      </c>
      <c r="F50" s="69">
        <v>8.2884376295068378</v>
      </c>
      <c r="G50" s="69">
        <v>2.8957528957528957</v>
      </c>
      <c r="H50" s="60">
        <v>-0.65062741312741312</v>
      </c>
      <c r="I50" s="60">
        <v>6.535947712418301E-2</v>
      </c>
      <c r="J50" s="60">
        <v>1.9108280254777069E-2</v>
      </c>
      <c r="K50" s="60">
        <v>-0.70764331210191089</v>
      </c>
    </row>
    <row r="51" spans="1:11" x14ac:dyDescent="0.35">
      <c r="A51" s="64" t="s">
        <v>80</v>
      </c>
      <c r="B51" s="58" t="s">
        <v>23</v>
      </c>
      <c r="C51" s="59">
        <v>2</v>
      </c>
      <c r="D51" s="59">
        <v>3</v>
      </c>
      <c r="E51" s="60">
        <v>0.5</v>
      </c>
      <c r="F51" s="69">
        <v>6.2111801242236018</v>
      </c>
      <c r="G51" s="69">
        <v>11.214953271028037</v>
      </c>
      <c r="H51" s="60">
        <v>0.80560747663551413</v>
      </c>
      <c r="I51" s="60">
        <v>8.1632653061224497E-3</v>
      </c>
      <c r="J51" s="60">
        <v>1.2448132780082987E-2</v>
      </c>
      <c r="K51" s="60">
        <v>0.52489626556016578</v>
      </c>
    </row>
    <row r="52" spans="1:11" x14ac:dyDescent="0.35">
      <c r="A52" s="64" t="s">
        <v>83</v>
      </c>
      <c r="B52" s="58" t="s">
        <v>23</v>
      </c>
      <c r="C52" s="59">
        <v>1</v>
      </c>
      <c r="D52" s="59">
        <v>3</v>
      </c>
      <c r="E52" s="60">
        <v>2</v>
      </c>
      <c r="F52" s="69">
        <v>4.4543429844097995</v>
      </c>
      <c r="G52" s="69">
        <v>10.928961748633879</v>
      </c>
      <c r="H52" s="60">
        <v>1.4535519125683061</v>
      </c>
      <c r="I52" s="60">
        <v>7.2992700729927005E-3</v>
      </c>
      <c r="J52" s="60">
        <v>1.8404907975460124E-2</v>
      </c>
      <c r="K52" s="60">
        <v>1.5214723926380371</v>
      </c>
    </row>
    <row r="53" spans="1:11" x14ac:dyDescent="0.35">
      <c r="A53" s="64" t="s">
        <v>85</v>
      </c>
      <c r="B53" s="58" t="s">
        <v>29</v>
      </c>
      <c r="C53" s="59">
        <v>4</v>
      </c>
      <c r="D53" s="59">
        <v>3</v>
      </c>
      <c r="E53" s="60">
        <v>-0.25</v>
      </c>
      <c r="F53" s="69">
        <v>4.9019607843137258</v>
      </c>
      <c r="G53" s="69">
        <v>3.1055900621118009</v>
      </c>
      <c r="H53" s="60">
        <v>-0.36645962732919268</v>
      </c>
      <c r="I53" s="60">
        <v>4.9382716049382713E-2</v>
      </c>
      <c r="J53" s="60">
        <v>3.2967032967032968E-2</v>
      </c>
      <c r="K53" s="60">
        <v>-0.33241758241758235</v>
      </c>
    </row>
    <row r="54" spans="1:11" x14ac:dyDescent="0.35">
      <c r="A54" s="66" t="s">
        <v>91</v>
      </c>
      <c r="B54" s="58" t="s">
        <v>29</v>
      </c>
      <c r="C54" s="59">
        <v>3</v>
      </c>
      <c r="D54" s="59">
        <v>3</v>
      </c>
      <c r="E54" s="60">
        <v>0</v>
      </c>
      <c r="F54" s="69">
        <v>20.338983050847457</v>
      </c>
      <c r="G54" s="69">
        <v>15.037593984962404</v>
      </c>
      <c r="H54" s="60">
        <v>-0.26065162907268175</v>
      </c>
      <c r="I54" s="60">
        <v>2.4390243902439025E-2</v>
      </c>
      <c r="J54" s="60">
        <v>2.1739130434782608E-2</v>
      </c>
      <c r="K54" s="60">
        <v>-0.1086956521739131</v>
      </c>
    </row>
    <row r="55" spans="1:11" x14ac:dyDescent="0.35">
      <c r="A55" s="64" t="s">
        <v>100</v>
      </c>
      <c r="B55" s="58" t="s">
        <v>29</v>
      </c>
      <c r="C55" s="59">
        <v>4</v>
      </c>
      <c r="D55" s="59">
        <v>3</v>
      </c>
      <c r="E55" s="60">
        <v>-0.25</v>
      </c>
      <c r="F55" s="69">
        <v>3.6563071297989032</v>
      </c>
      <c r="G55" s="69">
        <v>2.179440610243371</v>
      </c>
      <c r="H55" s="60">
        <v>-0.40392299309843804</v>
      </c>
      <c r="I55" s="60">
        <v>4.0816326530612242E-2</v>
      </c>
      <c r="J55" s="60">
        <v>3.7974683544303799E-2</v>
      </c>
      <c r="K55" s="60">
        <v>-6.9620253164556861E-2</v>
      </c>
    </row>
    <row r="56" spans="1:11" x14ac:dyDescent="0.35">
      <c r="A56" s="64" t="s">
        <v>43</v>
      </c>
      <c r="B56" s="58" t="s">
        <v>23</v>
      </c>
      <c r="C56" s="59">
        <v>5</v>
      </c>
      <c r="D56" s="59">
        <v>2</v>
      </c>
      <c r="E56" s="60">
        <v>-0.6</v>
      </c>
      <c r="F56" s="69">
        <v>9.2081031307550649</v>
      </c>
      <c r="G56" s="69">
        <v>3.2362459546925568</v>
      </c>
      <c r="H56" s="60">
        <v>-0.64854368932038842</v>
      </c>
      <c r="I56" s="60">
        <v>4.6728971962616821E-2</v>
      </c>
      <c r="J56" s="60">
        <v>1.3698630136986301E-2</v>
      </c>
      <c r="K56" s="60">
        <v>-0.70684931506849313</v>
      </c>
    </row>
    <row r="57" spans="1:11" x14ac:dyDescent="0.35">
      <c r="A57" s="65" t="s">
        <v>64</v>
      </c>
      <c r="B57" s="61" t="s">
        <v>23</v>
      </c>
      <c r="C57" s="59">
        <v>3</v>
      </c>
      <c r="D57" s="59">
        <v>2</v>
      </c>
      <c r="E57" s="60">
        <v>-0.33333333333333331</v>
      </c>
      <c r="F57" s="69">
        <v>5.9820538384845463</v>
      </c>
      <c r="G57" s="69">
        <v>5.3191489361702127</v>
      </c>
      <c r="H57" s="60">
        <v>-0.11081560283687944</v>
      </c>
      <c r="I57" s="60">
        <v>8.9820359281437123E-3</v>
      </c>
      <c r="J57" s="60">
        <v>6.5789473684210523E-3</v>
      </c>
      <c r="K57" s="60">
        <v>-0.26754385964912281</v>
      </c>
    </row>
    <row r="58" spans="1:11" x14ac:dyDescent="0.35">
      <c r="A58" s="64" t="s">
        <v>94</v>
      </c>
      <c r="B58" s="58" t="s">
        <v>29</v>
      </c>
      <c r="C58" s="59">
        <v>3</v>
      </c>
      <c r="D58" s="59">
        <v>2</v>
      </c>
      <c r="E58" s="60">
        <v>-0.33333333333333331</v>
      </c>
      <c r="F58" s="69">
        <v>1.2391573729863694</v>
      </c>
      <c r="G58" s="69">
        <v>0.72846476051720987</v>
      </c>
      <c r="H58" s="60">
        <v>-0.41212893826261171</v>
      </c>
      <c r="I58" s="60">
        <v>0.12</v>
      </c>
      <c r="J58" s="60">
        <v>0.08</v>
      </c>
      <c r="K58" s="60">
        <v>-0.33333333333333331</v>
      </c>
    </row>
    <row r="59" spans="1:11" x14ac:dyDescent="0.35">
      <c r="A59" s="64" t="s">
        <v>95</v>
      </c>
      <c r="B59" s="58" t="s">
        <v>29</v>
      </c>
      <c r="C59" s="59">
        <v>3</v>
      </c>
      <c r="D59" s="59">
        <v>2</v>
      </c>
      <c r="E59" s="60">
        <v>-0.33333333333333331</v>
      </c>
      <c r="F59" s="69">
        <v>2.3364485981308412</v>
      </c>
      <c r="G59" s="69">
        <v>1.1207621182404035</v>
      </c>
      <c r="H59" s="60">
        <v>-0.52031381339310734</v>
      </c>
      <c r="I59" s="60">
        <v>2.9126213592233011E-2</v>
      </c>
      <c r="J59" s="60">
        <v>1.9607843137254902E-2</v>
      </c>
      <c r="K59" s="60">
        <v>-0.32679738562091504</v>
      </c>
    </row>
    <row r="60" spans="1:11" x14ac:dyDescent="0.35">
      <c r="A60" s="64" t="s">
        <v>99</v>
      </c>
      <c r="B60" s="58" t="s">
        <v>29</v>
      </c>
      <c r="C60" s="59">
        <v>1</v>
      </c>
      <c r="D60" s="59">
        <v>2</v>
      </c>
      <c r="E60" s="60">
        <v>1</v>
      </c>
      <c r="F60" s="69">
        <v>1.0810810810810811</v>
      </c>
      <c r="G60" s="69">
        <v>1.359157322460075</v>
      </c>
      <c r="H60" s="60">
        <v>0.25722052327556932</v>
      </c>
      <c r="I60" s="60">
        <v>1.098901098901099E-2</v>
      </c>
      <c r="J60" s="60">
        <v>2.2222222222222223E-2</v>
      </c>
      <c r="K60" s="60">
        <v>1.0222222222222221</v>
      </c>
    </row>
    <row r="61" spans="1:11" x14ac:dyDescent="0.35">
      <c r="A61" s="64" t="s">
        <v>42</v>
      </c>
      <c r="B61" s="58" t="s">
        <v>23</v>
      </c>
      <c r="C61" s="59">
        <v>4</v>
      </c>
      <c r="D61" s="59">
        <v>1</v>
      </c>
      <c r="E61" s="60">
        <v>-0.75</v>
      </c>
      <c r="F61" s="69">
        <v>8.9485458612975393</v>
      </c>
      <c r="G61" s="69">
        <v>2.0790020790020791</v>
      </c>
      <c r="H61" s="60">
        <v>-0.76767151767151776</v>
      </c>
      <c r="I61" s="60">
        <v>2.3255813953488372E-2</v>
      </c>
      <c r="J61" s="60">
        <v>6.6225165562913907E-3</v>
      </c>
      <c r="K61" s="60">
        <v>-0.71523178807947019</v>
      </c>
    </row>
    <row r="62" spans="1:11" x14ac:dyDescent="0.35">
      <c r="A62" s="64" t="s">
        <v>48</v>
      </c>
      <c r="B62" s="58" t="s">
        <v>23</v>
      </c>
      <c r="C62" s="59">
        <v>2</v>
      </c>
      <c r="D62" s="59">
        <v>1</v>
      </c>
      <c r="E62" s="60">
        <v>-0.5</v>
      </c>
      <c r="F62" s="69">
        <v>10.050251256281408</v>
      </c>
      <c r="G62" s="69">
        <v>3.1595576619273298</v>
      </c>
      <c r="H62" s="60">
        <v>-0.6856240126382307</v>
      </c>
      <c r="I62" s="60">
        <v>7.4349442379182153E-3</v>
      </c>
      <c r="J62" s="60">
        <v>3.6496350364963502E-3</v>
      </c>
      <c r="K62" s="60">
        <v>-0.50912408759124084</v>
      </c>
    </row>
    <row r="63" spans="1:11" x14ac:dyDescent="0.35">
      <c r="A63" s="64" t="s">
        <v>84</v>
      </c>
      <c r="B63" s="58" t="s">
        <v>29</v>
      </c>
      <c r="C63" s="59">
        <v>2</v>
      </c>
      <c r="D63" s="59">
        <v>1</v>
      </c>
      <c r="E63" s="60">
        <v>-0.5</v>
      </c>
      <c r="F63" s="69">
        <v>9.3240093240093245</v>
      </c>
      <c r="G63" s="69">
        <v>4.7846889952153102</v>
      </c>
      <c r="H63" s="60">
        <v>-0.48684210526315802</v>
      </c>
      <c r="I63" s="60">
        <v>8.3333333333333329E-2</v>
      </c>
      <c r="J63" s="60">
        <v>3.4482758620689655E-2</v>
      </c>
      <c r="K63" s="60">
        <v>-0.58620689655172409</v>
      </c>
    </row>
    <row r="64" spans="1:11" x14ac:dyDescent="0.35">
      <c r="A64" s="64" t="s">
        <v>87</v>
      </c>
      <c r="B64" s="58" t="s">
        <v>29</v>
      </c>
      <c r="C64" s="59">
        <v>0</v>
      </c>
      <c r="D64" s="59">
        <v>1</v>
      </c>
      <c r="E64" s="60" t="s">
        <v>132</v>
      </c>
      <c r="F64" s="69">
        <v>0</v>
      </c>
      <c r="G64" s="69">
        <v>1.4306151645207441</v>
      </c>
      <c r="H64" s="60" t="s">
        <v>132</v>
      </c>
      <c r="I64" s="60">
        <v>0</v>
      </c>
      <c r="J64" s="60">
        <v>0.1</v>
      </c>
      <c r="K64" s="60" t="s">
        <v>132</v>
      </c>
    </row>
    <row r="65" spans="1:11" x14ac:dyDescent="0.35">
      <c r="A65" s="64" t="s">
        <v>88</v>
      </c>
      <c r="B65" s="58" t="s">
        <v>29</v>
      </c>
      <c r="C65" s="59">
        <v>2</v>
      </c>
      <c r="D65" s="59">
        <v>1</v>
      </c>
      <c r="E65" s="60">
        <v>-0.5</v>
      </c>
      <c r="F65" s="69">
        <v>0.77519379844961245</v>
      </c>
      <c r="G65" s="69">
        <v>0.3401939105290015</v>
      </c>
      <c r="H65" s="60">
        <v>-0.56114985541758811</v>
      </c>
      <c r="I65" s="60">
        <v>0.14285714285714285</v>
      </c>
      <c r="J65" s="60">
        <v>9.0909090909090912E-2</v>
      </c>
      <c r="K65" s="60">
        <v>-0.36363636363636359</v>
      </c>
    </row>
    <row r="66" spans="1:11" x14ac:dyDescent="0.35">
      <c r="A66" s="64" t="s">
        <v>93</v>
      </c>
      <c r="B66" s="58" t="s">
        <v>29</v>
      </c>
      <c r="C66" s="59">
        <v>5</v>
      </c>
      <c r="D66" s="59">
        <v>1</v>
      </c>
      <c r="E66" s="60">
        <v>-0.8</v>
      </c>
      <c r="F66" s="69">
        <v>1.6313213703099512</v>
      </c>
      <c r="G66" s="69">
        <v>0.36416605972323385</v>
      </c>
      <c r="H66" s="60">
        <v>-0.77676620538965768</v>
      </c>
      <c r="I66" s="60">
        <v>0.15151515151515152</v>
      </c>
      <c r="J66" s="60">
        <v>4.1666666666666664E-2</v>
      </c>
      <c r="K66" s="60">
        <v>-0.72500000000000009</v>
      </c>
    </row>
    <row r="67" spans="1:11" x14ac:dyDescent="0.35">
      <c r="A67" s="65" t="s">
        <v>68</v>
      </c>
      <c r="B67" s="61" t="s">
        <v>23</v>
      </c>
      <c r="C67" s="59">
        <v>2</v>
      </c>
      <c r="D67" s="59">
        <v>0</v>
      </c>
      <c r="E67" s="60">
        <v>-1</v>
      </c>
      <c r="F67" s="69">
        <v>11.494252873563218</v>
      </c>
      <c r="G67" s="69">
        <v>0</v>
      </c>
      <c r="H67" s="60">
        <v>-1</v>
      </c>
      <c r="I67" s="60">
        <v>1.9417475728155338E-2</v>
      </c>
      <c r="J67" s="60">
        <v>0</v>
      </c>
      <c r="K67" s="60">
        <v>-1</v>
      </c>
    </row>
    <row r="68" spans="1:11" x14ac:dyDescent="0.35">
      <c r="A68" s="64" t="s">
        <v>89</v>
      </c>
      <c r="B68" s="58" t="s">
        <v>29</v>
      </c>
      <c r="C68" s="59">
        <v>0</v>
      </c>
      <c r="D68" s="59">
        <v>0</v>
      </c>
      <c r="E68" s="60">
        <v>0</v>
      </c>
      <c r="F68" s="69">
        <v>0</v>
      </c>
      <c r="G68" s="69">
        <v>0</v>
      </c>
      <c r="H68" s="60" t="s">
        <v>132</v>
      </c>
      <c r="I68" s="60">
        <v>0</v>
      </c>
      <c r="J68" s="60">
        <v>0</v>
      </c>
      <c r="K68" s="60" t="s">
        <v>132</v>
      </c>
    </row>
    <row r="69" spans="1:11" x14ac:dyDescent="0.35">
      <c r="A69" s="64" t="s">
        <v>92</v>
      </c>
      <c r="B69" s="62" t="s">
        <v>29</v>
      </c>
      <c r="C69" s="59">
        <v>0</v>
      </c>
      <c r="D69" s="59">
        <v>0</v>
      </c>
      <c r="E69" s="60">
        <v>0</v>
      </c>
      <c r="F69" s="69">
        <v>0</v>
      </c>
      <c r="G69" s="69">
        <v>0</v>
      </c>
      <c r="H69" s="60" t="s">
        <v>132</v>
      </c>
      <c r="I69" s="60">
        <v>0</v>
      </c>
      <c r="J69" s="60">
        <v>0</v>
      </c>
      <c r="K69" s="60" t="s">
        <v>132</v>
      </c>
    </row>
    <row r="70" spans="1:11" x14ac:dyDescent="0.35">
      <c r="A70" s="64" t="s">
        <v>97</v>
      </c>
      <c r="B70" s="58" t="s">
        <v>29</v>
      </c>
      <c r="C70" s="59">
        <v>0</v>
      </c>
      <c r="D70" s="59">
        <v>0</v>
      </c>
      <c r="E70" s="60">
        <v>0</v>
      </c>
      <c r="F70" s="69">
        <v>0</v>
      </c>
      <c r="G70" s="69">
        <v>0</v>
      </c>
      <c r="H70" s="60" t="s">
        <v>132</v>
      </c>
      <c r="I70" s="60">
        <v>0</v>
      </c>
      <c r="J70" s="60">
        <v>0</v>
      </c>
      <c r="K70" s="60" t="s">
        <v>132</v>
      </c>
    </row>
  </sheetData>
  <autoFilter ref="A1:K70" xr:uid="{00000000-0009-0000-0000-000002000000}">
    <sortState xmlns:xlrd2="http://schemas.microsoft.com/office/spreadsheetml/2017/richdata2" ref="A2:K70">
      <sortCondition descending="1" ref="D1:D70"/>
    </sortState>
  </autoFilter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71"/>
  <sheetViews>
    <sheetView workbookViewId="0">
      <selection activeCell="E13" sqref="E13"/>
    </sheetView>
  </sheetViews>
  <sheetFormatPr defaultColWidth="8.81640625" defaultRowHeight="14.5" x14ac:dyDescent="0.35"/>
  <cols>
    <col min="1" max="1" width="20.6328125" style="48" bestFit="1" customWidth="1"/>
    <col min="2" max="3" width="10.453125" style="48" bestFit="1" customWidth="1"/>
    <col min="4" max="4" width="23.6328125" style="70" customWidth="1"/>
    <col min="5" max="5" width="17.453125" style="54" customWidth="1"/>
    <col min="6" max="6" width="15.1796875" style="54" bestFit="1" customWidth="1"/>
    <col min="7" max="7" width="7.81640625" style="54" bestFit="1" customWidth="1"/>
    <col min="8" max="9" width="15.1796875" style="71" bestFit="1" customWidth="1"/>
    <col min="10" max="10" width="7.81640625" style="54" bestFit="1" customWidth="1"/>
    <col min="11" max="14" width="9.1796875" style="48"/>
    <col min="15" max="15" width="26" style="2" customWidth="1"/>
    <col min="16" max="16" width="9.1796875" style="2"/>
    <col min="17" max="17" width="14.6328125" style="48" customWidth="1"/>
  </cols>
  <sheetData>
    <row r="1" spans="1:17" ht="58" x14ac:dyDescent="0.35">
      <c r="D1" s="48"/>
      <c r="E1" s="265" t="s">
        <v>136</v>
      </c>
      <c r="F1" s="265"/>
      <c r="G1" s="265"/>
      <c r="H1" s="266" t="s">
        <v>137</v>
      </c>
      <c r="I1" s="266"/>
      <c r="J1" s="266"/>
      <c r="K1" s="267" t="s">
        <v>138</v>
      </c>
      <c r="L1" s="267"/>
      <c r="M1" s="267"/>
      <c r="N1" s="72" t="s">
        <v>236</v>
      </c>
    </row>
    <row r="2" spans="1:17" ht="58" x14ac:dyDescent="0.35">
      <c r="A2" s="94" t="s">
        <v>160</v>
      </c>
      <c r="B2" s="95" t="s">
        <v>161</v>
      </c>
      <c r="C2" s="95" t="s">
        <v>3</v>
      </c>
      <c r="D2" s="107" t="s">
        <v>135</v>
      </c>
      <c r="E2" s="108" t="s">
        <v>133</v>
      </c>
      <c r="F2" s="108" t="s">
        <v>134</v>
      </c>
      <c r="G2" s="109" t="s">
        <v>105</v>
      </c>
      <c r="H2" s="109" t="s">
        <v>140</v>
      </c>
      <c r="I2" s="109" t="s">
        <v>141</v>
      </c>
      <c r="J2" s="109" t="s">
        <v>105</v>
      </c>
      <c r="K2" s="110" t="s">
        <v>139</v>
      </c>
      <c r="L2" s="110" t="s">
        <v>142</v>
      </c>
      <c r="M2" s="111" t="s">
        <v>105</v>
      </c>
      <c r="N2" s="110" t="s">
        <v>142</v>
      </c>
      <c r="O2" s="130" t="s">
        <v>2</v>
      </c>
      <c r="P2" s="131" t="s">
        <v>3</v>
      </c>
      <c r="Q2" s="48">
        <v>2016</v>
      </c>
    </row>
    <row r="3" spans="1:17" x14ac:dyDescent="0.35">
      <c r="A3" s="96" t="s">
        <v>162</v>
      </c>
      <c r="B3" s="97" t="s">
        <v>163</v>
      </c>
      <c r="C3" s="98" t="s">
        <v>29</v>
      </c>
      <c r="D3" s="112" t="s">
        <v>84</v>
      </c>
      <c r="E3" s="113">
        <v>2</v>
      </c>
      <c r="F3" s="113">
        <v>1</v>
      </c>
      <c r="G3" s="114">
        <v>-0.5</v>
      </c>
      <c r="H3" s="115">
        <v>8.3333333333333329E-2</v>
      </c>
      <c r="I3" s="115">
        <v>3.4482758620689655E-2</v>
      </c>
      <c r="J3" s="115">
        <v>-0.58620689655172409</v>
      </c>
      <c r="K3" s="116">
        <v>9.3240093240093245</v>
      </c>
      <c r="L3" s="116">
        <v>4.7846889952153102</v>
      </c>
      <c r="M3" s="117">
        <v>-0.48684210526315802</v>
      </c>
      <c r="N3" s="137">
        <f>((F3/5)/Q3)*100000</f>
        <v>0.20320040640081283</v>
      </c>
      <c r="O3" s="132" t="s">
        <v>84</v>
      </c>
      <c r="P3" s="133" t="s">
        <v>29</v>
      </c>
      <c r="Q3" s="48">
        <v>98425</v>
      </c>
    </row>
    <row r="4" spans="1:17" x14ac:dyDescent="0.35">
      <c r="A4" s="96" t="s">
        <v>34</v>
      </c>
      <c r="B4" s="99" t="s">
        <v>164</v>
      </c>
      <c r="C4" s="100" t="s">
        <v>23</v>
      </c>
      <c r="D4" s="118" t="s">
        <v>34</v>
      </c>
      <c r="E4" s="119">
        <v>11</v>
      </c>
      <c r="F4" s="119">
        <v>11</v>
      </c>
      <c r="G4" s="120">
        <v>0</v>
      </c>
      <c r="H4" s="121">
        <v>4.9327354260089683E-2</v>
      </c>
      <c r="I4" s="121">
        <v>3.6912751677852351E-2</v>
      </c>
      <c r="J4" s="121">
        <v>-0.2516778523489932</v>
      </c>
      <c r="K4" s="122">
        <v>6.8900720325712497</v>
      </c>
      <c r="L4" s="122">
        <v>5.7667103538663174</v>
      </c>
      <c r="M4" s="123">
        <v>-0.16304062909567496</v>
      </c>
      <c r="N4" s="137">
        <f t="shared" ref="N4:N67" si="0">((F4/5)/Q4)*100000</f>
        <v>0.39507307954078141</v>
      </c>
      <c r="O4" s="38" t="s">
        <v>233</v>
      </c>
      <c r="P4" s="134" t="s">
        <v>23</v>
      </c>
      <c r="Q4" s="48">
        <v>556859</v>
      </c>
    </row>
    <row r="5" spans="1:17" x14ac:dyDescent="0.35">
      <c r="A5" s="101" t="s">
        <v>85</v>
      </c>
      <c r="B5" s="102" t="s">
        <v>165</v>
      </c>
      <c r="C5" s="98" t="s">
        <v>29</v>
      </c>
      <c r="D5" s="112" t="s">
        <v>85</v>
      </c>
      <c r="E5" s="113">
        <v>4</v>
      </c>
      <c r="F5" s="113">
        <v>3</v>
      </c>
      <c r="G5" s="114">
        <v>-0.25</v>
      </c>
      <c r="H5" s="115">
        <v>4.9382716049382713E-2</v>
      </c>
      <c r="I5" s="115">
        <v>3.2967032967032968E-2</v>
      </c>
      <c r="J5" s="115">
        <v>-0.33241758241758235</v>
      </c>
      <c r="K5" s="116">
        <v>4.9019607843137258</v>
      </c>
      <c r="L5" s="116">
        <v>3.1055900621118009</v>
      </c>
      <c r="M5" s="117">
        <v>-0.36645962732919268</v>
      </c>
      <c r="N5" s="137">
        <f t="shared" si="0"/>
        <v>0.20045369352634795</v>
      </c>
      <c r="O5" s="132" t="s">
        <v>85</v>
      </c>
      <c r="P5" s="133" t="s">
        <v>29</v>
      </c>
      <c r="Q5" s="48">
        <v>299321</v>
      </c>
    </row>
    <row r="6" spans="1:17" x14ac:dyDescent="0.35">
      <c r="A6" s="101" t="s">
        <v>166</v>
      </c>
      <c r="B6" s="102" t="s">
        <v>167</v>
      </c>
      <c r="C6" s="100" t="s">
        <v>23</v>
      </c>
      <c r="D6" s="118" t="s">
        <v>35</v>
      </c>
      <c r="E6" s="119">
        <v>3</v>
      </c>
      <c r="F6" s="119">
        <v>4</v>
      </c>
      <c r="G6" s="124">
        <v>0.33333333333333331</v>
      </c>
      <c r="H6" s="121">
        <v>2.1428571428571429E-2</v>
      </c>
      <c r="I6" s="121">
        <v>3.0769230769230771E-2</v>
      </c>
      <c r="J6" s="121">
        <v>0.43589743589743596</v>
      </c>
      <c r="K6" s="122">
        <v>19.230769230769234</v>
      </c>
      <c r="L6" s="122">
        <v>16.985138004246284</v>
      </c>
      <c r="M6" s="123">
        <v>-0.11677282377919335</v>
      </c>
      <c r="N6" s="137">
        <f t="shared" si="0"/>
        <v>0.20838814375656101</v>
      </c>
      <c r="O6" s="41" t="s">
        <v>234</v>
      </c>
      <c r="P6" s="134" t="s">
        <v>23</v>
      </c>
      <c r="Q6" s="48">
        <v>383899</v>
      </c>
    </row>
    <row r="7" spans="1:17" x14ac:dyDescent="0.35">
      <c r="A7" s="101" t="s">
        <v>36</v>
      </c>
      <c r="B7" s="102" t="s">
        <v>168</v>
      </c>
      <c r="C7" s="100" t="s">
        <v>23</v>
      </c>
      <c r="D7" s="112" t="s">
        <v>36</v>
      </c>
      <c r="E7" s="113">
        <v>3</v>
      </c>
      <c r="F7" s="113">
        <v>3</v>
      </c>
      <c r="G7" s="114">
        <v>0</v>
      </c>
      <c r="H7" s="115">
        <v>1.1583011583011582E-2</v>
      </c>
      <c r="I7" s="115">
        <v>1.1538461538461539E-2</v>
      </c>
      <c r="J7" s="115">
        <v>-3.8461538461537397E-3</v>
      </c>
      <c r="K7" s="116">
        <v>3.7359900373599007</v>
      </c>
      <c r="L7" s="116">
        <v>3.278688524590164</v>
      </c>
      <c r="M7" s="117">
        <v>-0.1224043715846995</v>
      </c>
      <c r="N7" s="137">
        <f t="shared" si="0"/>
        <v>0.13146996568633895</v>
      </c>
      <c r="O7" s="38" t="s">
        <v>36</v>
      </c>
      <c r="P7" s="134" t="s">
        <v>23</v>
      </c>
      <c r="Q7" s="48">
        <v>456378</v>
      </c>
    </row>
    <row r="8" spans="1:17" x14ac:dyDescent="0.35">
      <c r="A8" s="96" t="s">
        <v>169</v>
      </c>
      <c r="B8" s="97" t="s">
        <v>170</v>
      </c>
      <c r="C8" s="100" t="s">
        <v>23</v>
      </c>
      <c r="D8" s="118" t="s">
        <v>37</v>
      </c>
      <c r="E8" s="119">
        <v>6</v>
      </c>
      <c r="F8" s="119">
        <v>8</v>
      </c>
      <c r="G8" s="120">
        <v>0.33333333333333331</v>
      </c>
      <c r="H8" s="121">
        <v>2.0761245674740483E-2</v>
      </c>
      <c r="I8" s="121">
        <v>2.0779220779220779E-2</v>
      </c>
      <c r="J8" s="121">
        <v>8.6580086580091817E-4</v>
      </c>
      <c r="K8" s="122">
        <v>2.2358859698155396</v>
      </c>
      <c r="L8" s="122">
        <v>2.2762839664248111</v>
      </c>
      <c r="M8" s="123">
        <v>1.8068003983496707E-2</v>
      </c>
      <c r="N8" s="137">
        <f t="shared" si="0"/>
        <v>0.17625435265631836</v>
      </c>
      <c r="O8" s="41" t="s">
        <v>37</v>
      </c>
      <c r="P8" s="134" t="s">
        <v>23</v>
      </c>
      <c r="Q8" s="48">
        <v>907779</v>
      </c>
    </row>
    <row r="9" spans="1:17" x14ac:dyDescent="0.35">
      <c r="A9" s="96" t="s">
        <v>38</v>
      </c>
      <c r="B9" s="97" t="s">
        <v>171</v>
      </c>
      <c r="C9" s="100" t="s">
        <v>23</v>
      </c>
      <c r="D9" s="112" t="s">
        <v>38</v>
      </c>
      <c r="E9" s="113">
        <v>4</v>
      </c>
      <c r="F9" s="113">
        <v>5</v>
      </c>
      <c r="G9" s="114">
        <v>0.25</v>
      </c>
      <c r="H9" s="115">
        <v>2.0100502512562814E-2</v>
      </c>
      <c r="I9" s="115">
        <v>2.976190476190476E-2</v>
      </c>
      <c r="J9" s="115">
        <v>0.48065476190476181</v>
      </c>
      <c r="K9" s="116">
        <v>4.3219881145326848</v>
      </c>
      <c r="L9" s="116">
        <v>4.4228217602830613</v>
      </c>
      <c r="M9" s="117">
        <v>2.3330384785493354E-2</v>
      </c>
      <c r="N9" s="137">
        <f t="shared" si="0"/>
        <v>0.1610305958132045</v>
      </c>
      <c r="O9" s="38" t="s">
        <v>38</v>
      </c>
      <c r="P9" s="134" t="s">
        <v>23</v>
      </c>
      <c r="Q9" s="48">
        <v>621000</v>
      </c>
    </row>
    <row r="10" spans="1:17" x14ac:dyDescent="0.35">
      <c r="A10" s="96" t="s">
        <v>86</v>
      </c>
      <c r="B10" s="97" t="s">
        <v>172</v>
      </c>
      <c r="C10" s="98" t="s">
        <v>29</v>
      </c>
      <c r="D10" s="118" t="s">
        <v>86</v>
      </c>
      <c r="E10" s="119">
        <v>6</v>
      </c>
      <c r="F10" s="119">
        <v>12</v>
      </c>
      <c r="G10" s="120">
        <v>1</v>
      </c>
      <c r="H10" s="121">
        <v>4.0816326530612242E-2</v>
      </c>
      <c r="I10" s="121">
        <v>6.3157894736842107E-2</v>
      </c>
      <c r="J10" s="121">
        <v>0.54736842105263173</v>
      </c>
      <c r="K10" s="122">
        <v>19.323671497584542</v>
      </c>
      <c r="L10" s="122">
        <v>39.408866995073886</v>
      </c>
      <c r="M10" s="123">
        <v>1.0394088669950736</v>
      </c>
      <c r="N10" s="137">
        <f t="shared" si="0"/>
        <v>1.0494372392804359</v>
      </c>
      <c r="O10" s="132" t="s">
        <v>86</v>
      </c>
      <c r="P10" s="133" t="s">
        <v>29</v>
      </c>
      <c r="Q10" s="48">
        <v>228694</v>
      </c>
    </row>
    <row r="11" spans="1:17" x14ac:dyDescent="0.35">
      <c r="A11" s="96" t="s">
        <v>87</v>
      </c>
      <c r="B11" s="97" t="s">
        <v>173</v>
      </c>
      <c r="C11" s="98" t="s">
        <v>29</v>
      </c>
      <c r="D11" s="112" t="s">
        <v>87</v>
      </c>
      <c r="E11" s="113">
        <v>0</v>
      </c>
      <c r="F11" s="113">
        <v>1</v>
      </c>
      <c r="G11" s="125" t="s">
        <v>132</v>
      </c>
      <c r="H11" s="115">
        <v>0</v>
      </c>
      <c r="I11" s="115">
        <v>0.1</v>
      </c>
      <c r="J11" s="126" t="s">
        <v>132</v>
      </c>
      <c r="K11" s="116">
        <v>0</v>
      </c>
      <c r="L11" s="116">
        <v>1.4306151645207441</v>
      </c>
      <c r="M11" s="127" t="s">
        <v>132</v>
      </c>
      <c r="N11" s="137">
        <f t="shared" si="0"/>
        <v>0.23679287727025172</v>
      </c>
      <c r="O11" s="132" t="s">
        <v>87</v>
      </c>
      <c r="P11" s="133" t="s">
        <v>29</v>
      </c>
      <c r="Q11" s="48">
        <v>84462</v>
      </c>
    </row>
    <row r="12" spans="1:17" x14ac:dyDescent="0.35">
      <c r="A12" s="96" t="s">
        <v>39</v>
      </c>
      <c r="B12" s="97" t="s">
        <v>174</v>
      </c>
      <c r="C12" s="100" t="s">
        <v>23</v>
      </c>
      <c r="D12" s="118" t="s">
        <v>39</v>
      </c>
      <c r="E12" s="119">
        <v>7</v>
      </c>
      <c r="F12" s="119">
        <v>10</v>
      </c>
      <c r="G12" s="120">
        <v>0.42857142857142855</v>
      </c>
      <c r="H12" s="121">
        <v>6.4220183486238536E-2</v>
      </c>
      <c r="I12" s="121">
        <v>8.1967213114754092E-2</v>
      </c>
      <c r="J12" s="121">
        <v>0.27634660421545648</v>
      </c>
      <c r="K12" s="122">
        <v>2.9768233042738679</v>
      </c>
      <c r="L12" s="122">
        <v>2.7816411682892905</v>
      </c>
      <c r="M12" s="123">
        <v>-6.5567256109676231E-2</v>
      </c>
      <c r="N12" s="137">
        <f t="shared" si="0"/>
        <v>0.30382254332889247</v>
      </c>
      <c r="O12" s="38" t="s">
        <v>39</v>
      </c>
      <c r="P12" s="134" t="s">
        <v>23</v>
      </c>
      <c r="Q12" s="48">
        <v>658279</v>
      </c>
    </row>
    <row r="13" spans="1:17" x14ac:dyDescent="0.35">
      <c r="A13" s="96" t="s">
        <v>88</v>
      </c>
      <c r="B13" s="97" t="s">
        <v>175</v>
      </c>
      <c r="C13" s="98" t="s">
        <v>29</v>
      </c>
      <c r="D13" s="112" t="s">
        <v>88</v>
      </c>
      <c r="E13" s="113">
        <v>2</v>
      </c>
      <c r="F13" s="113">
        <v>1</v>
      </c>
      <c r="G13" s="114">
        <v>-0.5</v>
      </c>
      <c r="H13" s="115">
        <v>0.14285714285714285</v>
      </c>
      <c r="I13" s="115">
        <v>9.0909090909090912E-2</v>
      </c>
      <c r="J13" s="115">
        <v>-0.36363636363636359</v>
      </c>
      <c r="K13" s="116">
        <v>0.77519379844961245</v>
      </c>
      <c r="L13" s="116">
        <v>0.3401939105290015</v>
      </c>
      <c r="M13" s="117">
        <v>-0.56114985541758811</v>
      </c>
      <c r="N13" s="137">
        <f t="shared" si="0"/>
        <v>0.18971732119142479</v>
      </c>
      <c r="O13" s="132" t="s">
        <v>88</v>
      </c>
      <c r="P13" s="133" t="s">
        <v>29</v>
      </c>
      <c r="Q13" s="48">
        <v>105420</v>
      </c>
    </row>
    <row r="14" spans="1:17" x14ac:dyDescent="0.35">
      <c r="A14" s="96" t="s">
        <v>89</v>
      </c>
      <c r="B14" s="97" t="s">
        <v>176</v>
      </c>
      <c r="C14" s="98" t="s">
        <v>29</v>
      </c>
      <c r="D14" s="118" t="s">
        <v>89</v>
      </c>
      <c r="E14" s="119">
        <v>0</v>
      </c>
      <c r="F14" s="119">
        <v>0</v>
      </c>
      <c r="G14" s="120">
        <v>0</v>
      </c>
      <c r="H14" s="121">
        <v>0</v>
      </c>
      <c r="I14" s="121">
        <v>0</v>
      </c>
      <c r="J14" s="128" t="s">
        <v>132</v>
      </c>
      <c r="K14" s="122">
        <v>0</v>
      </c>
      <c r="L14" s="122">
        <v>0</v>
      </c>
      <c r="M14" s="129" t="s">
        <v>132</v>
      </c>
      <c r="N14" s="137">
        <f t="shared" si="0"/>
        <v>0</v>
      </c>
      <c r="O14" s="132" t="s">
        <v>89</v>
      </c>
      <c r="P14" s="133" t="s">
        <v>29</v>
      </c>
      <c r="Q14" s="48">
        <v>42556</v>
      </c>
    </row>
    <row r="15" spans="1:17" x14ac:dyDescent="0.35">
      <c r="A15" s="96" t="s">
        <v>90</v>
      </c>
      <c r="B15" s="97" t="s">
        <v>177</v>
      </c>
      <c r="C15" s="98" t="s">
        <v>29</v>
      </c>
      <c r="D15" s="112" t="s">
        <v>90</v>
      </c>
      <c r="E15" s="113">
        <v>7</v>
      </c>
      <c r="F15" s="113">
        <v>6</v>
      </c>
      <c r="G15" s="114">
        <v>-0.14285714285714285</v>
      </c>
      <c r="H15" s="115">
        <v>5.8333333333333334E-2</v>
      </c>
      <c r="I15" s="115">
        <v>6.3157894736842107E-2</v>
      </c>
      <c r="J15" s="115">
        <v>8.2706766917293256E-2</v>
      </c>
      <c r="K15" s="116">
        <v>13.333333333333336</v>
      </c>
      <c r="L15" s="116">
        <v>5.644402634054563</v>
      </c>
      <c r="M15" s="117">
        <v>-0.57666980244590782</v>
      </c>
      <c r="N15" s="137">
        <f t="shared" si="0"/>
        <v>0.92387287509238725</v>
      </c>
      <c r="O15" s="132" t="s">
        <v>90</v>
      </c>
      <c r="P15" s="133" t="s">
        <v>29</v>
      </c>
      <c r="Q15" s="48">
        <v>129888</v>
      </c>
    </row>
    <row r="16" spans="1:17" x14ac:dyDescent="0.35">
      <c r="A16" s="96" t="s">
        <v>40</v>
      </c>
      <c r="B16" s="99" t="s">
        <v>178</v>
      </c>
      <c r="C16" s="100" t="s">
        <v>23</v>
      </c>
      <c r="D16" s="118" t="s">
        <v>40</v>
      </c>
      <c r="E16" s="119">
        <v>8</v>
      </c>
      <c r="F16" s="119">
        <v>7</v>
      </c>
      <c r="G16" s="120">
        <v>-0.125</v>
      </c>
      <c r="H16" s="121">
        <v>2.6578073089700997E-2</v>
      </c>
      <c r="I16" s="121">
        <v>0.02</v>
      </c>
      <c r="J16" s="121">
        <v>-0.2475</v>
      </c>
      <c r="K16" s="122">
        <v>28.673835125448029</v>
      </c>
      <c r="L16" s="122">
        <v>14.957264957264959</v>
      </c>
      <c r="M16" s="123">
        <v>-0.47836538461538458</v>
      </c>
      <c r="N16" s="137">
        <f t="shared" si="0"/>
        <v>0.17308866837942025</v>
      </c>
      <c r="O16" s="41" t="s">
        <v>40</v>
      </c>
      <c r="P16" s="134" t="s">
        <v>23</v>
      </c>
      <c r="Q16" s="48">
        <v>808834</v>
      </c>
    </row>
    <row r="17" spans="1:17" x14ac:dyDescent="0.35">
      <c r="A17" s="96" t="s">
        <v>91</v>
      </c>
      <c r="B17" s="97" t="s">
        <v>179</v>
      </c>
      <c r="C17" s="98" t="s">
        <v>29</v>
      </c>
      <c r="D17" s="112" t="s">
        <v>91</v>
      </c>
      <c r="E17" s="113">
        <v>3</v>
      </c>
      <c r="F17" s="113">
        <v>3</v>
      </c>
      <c r="G17" s="114">
        <v>0</v>
      </c>
      <c r="H17" s="115">
        <v>2.4390243902439025E-2</v>
      </c>
      <c r="I17" s="115">
        <v>2.1739130434782608E-2</v>
      </c>
      <c r="J17" s="115">
        <v>-0.1086956521739131</v>
      </c>
      <c r="K17" s="116">
        <v>20.338983050847457</v>
      </c>
      <c r="L17" s="116">
        <v>15.037593984962404</v>
      </c>
      <c r="M17" s="117">
        <v>-0.26065162907268175</v>
      </c>
      <c r="N17" s="137">
        <f t="shared" si="0"/>
        <v>0.34195438328526973</v>
      </c>
      <c r="O17" s="132" t="s">
        <v>91</v>
      </c>
      <c r="P17" s="133" t="s">
        <v>29</v>
      </c>
      <c r="Q17" s="48">
        <v>175462</v>
      </c>
    </row>
    <row r="18" spans="1:17" x14ac:dyDescent="0.35">
      <c r="A18" s="96" t="s">
        <v>41</v>
      </c>
      <c r="B18" s="97" t="s">
        <v>180</v>
      </c>
      <c r="C18" s="100" t="s">
        <v>23</v>
      </c>
      <c r="D18" s="118" t="s">
        <v>41</v>
      </c>
      <c r="E18" s="119">
        <v>26</v>
      </c>
      <c r="F18" s="119">
        <v>30</v>
      </c>
      <c r="G18" s="120">
        <v>0.15384615384615385</v>
      </c>
      <c r="H18" s="121">
        <v>3.3766233766233764E-2</v>
      </c>
      <c r="I18" s="121">
        <v>4.6948356807511735E-2</v>
      </c>
      <c r="J18" s="121">
        <v>0.39039364391477072</v>
      </c>
      <c r="K18" s="122">
        <v>3.5366931918656057</v>
      </c>
      <c r="L18" s="122">
        <v>2.9106432521587275</v>
      </c>
      <c r="M18" s="123">
        <v>-0.1770156204521198</v>
      </c>
      <c r="N18" s="137">
        <f t="shared" si="0"/>
        <v>0.22107451795622501</v>
      </c>
      <c r="O18" s="41" t="s">
        <v>41</v>
      </c>
      <c r="P18" s="134" t="s">
        <v>23</v>
      </c>
      <c r="Q18" s="48">
        <v>2714017</v>
      </c>
    </row>
    <row r="19" spans="1:17" x14ac:dyDescent="0.35">
      <c r="A19" s="96" t="s">
        <v>181</v>
      </c>
      <c r="B19" s="99" t="s">
        <v>182</v>
      </c>
      <c r="C19" s="100" t="s">
        <v>23</v>
      </c>
      <c r="D19" s="112" t="s">
        <v>42</v>
      </c>
      <c r="E19" s="113">
        <v>4</v>
      </c>
      <c r="F19" s="113">
        <v>1</v>
      </c>
      <c r="G19" s="114">
        <v>-0.75</v>
      </c>
      <c r="H19" s="115">
        <v>2.3255813953488372E-2</v>
      </c>
      <c r="I19" s="115">
        <v>6.6225165562913907E-3</v>
      </c>
      <c r="J19" s="115">
        <v>-0.71523178807947019</v>
      </c>
      <c r="K19" s="116">
        <v>8.9485458612975393</v>
      </c>
      <c r="L19" s="116">
        <v>2.0790020790020791</v>
      </c>
      <c r="M19" s="117">
        <v>-0.76767151767151776</v>
      </c>
      <c r="N19" s="137">
        <f t="shared" si="0"/>
        <v>5.1392083049606213E-2</v>
      </c>
      <c r="O19" s="41" t="s">
        <v>42</v>
      </c>
      <c r="P19" s="134" t="s">
        <v>23</v>
      </c>
      <c r="Q19" s="48">
        <v>389165</v>
      </c>
    </row>
    <row r="20" spans="1:17" x14ac:dyDescent="0.35">
      <c r="A20" s="101" t="s">
        <v>183</v>
      </c>
      <c r="B20" s="102" t="s">
        <v>175</v>
      </c>
      <c r="C20" s="100" t="s">
        <v>23</v>
      </c>
      <c r="D20" s="118" t="s">
        <v>43</v>
      </c>
      <c r="E20" s="119">
        <v>5</v>
      </c>
      <c r="F20" s="119">
        <v>2</v>
      </c>
      <c r="G20" s="120">
        <v>-0.6</v>
      </c>
      <c r="H20" s="121">
        <v>4.6728971962616821E-2</v>
      </c>
      <c r="I20" s="121">
        <v>1.3698630136986301E-2</v>
      </c>
      <c r="J20" s="121">
        <v>-0.70684931506849313</v>
      </c>
      <c r="K20" s="122">
        <v>9.2081031307550649</v>
      </c>
      <c r="L20" s="122">
        <v>3.2362459546925568</v>
      </c>
      <c r="M20" s="123">
        <v>-0.64854368932038842</v>
      </c>
      <c r="N20" s="137">
        <f t="shared" si="0"/>
        <v>8.9134702590922973E-2</v>
      </c>
      <c r="O20" s="41" t="s">
        <v>43</v>
      </c>
      <c r="P20" s="134" t="s">
        <v>23</v>
      </c>
      <c r="Q20" s="48">
        <v>448759</v>
      </c>
    </row>
    <row r="21" spans="1:17" x14ac:dyDescent="0.35">
      <c r="A21" s="96" t="s">
        <v>184</v>
      </c>
      <c r="B21" s="97" t="s">
        <v>182</v>
      </c>
      <c r="C21" s="100" t="s">
        <v>23</v>
      </c>
      <c r="D21" s="112" t="s">
        <v>44</v>
      </c>
      <c r="E21" s="113">
        <v>10</v>
      </c>
      <c r="F21" s="113">
        <v>13</v>
      </c>
      <c r="G21" s="114">
        <v>0.3</v>
      </c>
      <c r="H21" s="115">
        <v>3.5842293906810034E-2</v>
      </c>
      <c r="I21" s="115">
        <v>5.1999999999999998E-2</v>
      </c>
      <c r="J21" s="115">
        <v>0.45079999999999998</v>
      </c>
      <c r="K21" s="116">
        <v>7.4626865671641793</v>
      </c>
      <c r="L21" s="116">
        <v>8.2487309644670059</v>
      </c>
      <c r="M21" s="117">
        <v>0.10532994923857876</v>
      </c>
      <c r="N21" s="137">
        <f t="shared" si="0"/>
        <v>0.31061911167712813</v>
      </c>
      <c r="O21" s="41" t="s">
        <v>44</v>
      </c>
      <c r="P21" s="134" t="s">
        <v>23</v>
      </c>
      <c r="Q21" s="48">
        <v>837038</v>
      </c>
    </row>
    <row r="22" spans="1:17" x14ac:dyDescent="0.35">
      <c r="A22" s="103" t="s">
        <v>45</v>
      </c>
      <c r="B22" s="99" t="s">
        <v>167</v>
      </c>
      <c r="C22" s="100" t="s">
        <v>23</v>
      </c>
      <c r="D22" s="118" t="s">
        <v>45</v>
      </c>
      <c r="E22" s="119">
        <v>7</v>
      </c>
      <c r="F22" s="119">
        <v>6</v>
      </c>
      <c r="G22" s="120">
        <v>-0.14285714285714285</v>
      </c>
      <c r="H22" s="121">
        <v>1.0852713178294573E-2</v>
      </c>
      <c r="I22" s="121">
        <v>7.6335877862595417E-3</v>
      </c>
      <c r="J22" s="121">
        <v>-0.29661941112322793</v>
      </c>
      <c r="K22" s="122">
        <v>16.47058823529412</v>
      </c>
      <c r="L22" s="122">
        <v>8.9686098654708513</v>
      </c>
      <c r="M22" s="123">
        <v>-0.45547725816784124</v>
      </c>
      <c r="N22" s="137">
        <f t="shared" si="0"/>
        <v>9.3864911184238828E-2</v>
      </c>
      <c r="O22" s="41" t="s">
        <v>45</v>
      </c>
      <c r="P22" s="134" t="s">
        <v>23</v>
      </c>
      <c r="Q22" s="48">
        <v>1278433</v>
      </c>
    </row>
    <row r="23" spans="1:17" x14ac:dyDescent="0.35">
      <c r="A23" s="103" t="s">
        <v>92</v>
      </c>
      <c r="B23" s="99" t="s">
        <v>185</v>
      </c>
      <c r="C23" s="98" t="s">
        <v>29</v>
      </c>
      <c r="D23" s="112" t="s">
        <v>92</v>
      </c>
      <c r="E23" s="113">
        <v>0</v>
      </c>
      <c r="F23" s="113">
        <v>0</v>
      </c>
      <c r="G23" s="114">
        <v>0</v>
      </c>
      <c r="H23" s="115">
        <v>0</v>
      </c>
      <c r="I23" s="115">
        <v>0</v>
      </c>
      <c r="J23" s="126" t="s">
        <v>132</v>
      </c>
      <c r="K23" s="116">
        <v>0</v>
      </c>
      <c r="L23" s="116">
        <v>0</v>
      </c>
      <c r="M23" s="127" t="s">
        <v>132</v>
      </c>
      <c r="N23" s="137">
        <f t="shared" si="0"/>
        <v>0</v>
      </c>
      <c r="O23" s="132" t="s">
        <v>92</v>
      </c>
      <c r="P23" s="133" t="s">
        <v>29</v>
      </c>
      <c r="Q23" s="48">
        <v>66886</v>
      </c>
    </row>
    <row r="24" spans="1:17" x14ac:dyDescent="0.35">
      <c r="A24" s="96" t="s">
        <v>46</v>
      </c>
      <c r="B24" s="97" t="s">
        <v>175</v>
      </c>
      <c r="C24" s="100" t="s">
        <v>23</v>
      </c>
      <c r="D24" s="118" t="s">
        <v>46</v>
      </c>
      <c r="E24" s="119">
        <v>8</v>
      </c>
      <c r="F24" s="119">
        <v>11</v>
      </c>
      <c r="G24" s="120">
        <v>0.375</v>
      </c>
      <c r="H24" s="121">
        <v>4.1237113402061855E-2</v>
      </c>
      <c r="I24" s="121">
        <v>4.9107142857142856E-2</v>
      </c>
      <c r="J24" s="121">
        <v>0.19084821428571427</v>
      </c>
      <c r="K24" s="122">
        <v>2.5404890441409971</v>
      </c>
      <c r="L24" s="122">
        <v>2.7160493827160495</v>
      </c>
      <c r="M24" s="123">
        <v>6.9104938271604993E-2</v>
      </c>
      <c r="N24" s="137">
        <f t="shared" si="0"/>
        <v>0.33167345843453144</v>
      </c>
      <c r="O24" s="41" t="s">
        <v>46</v>
      </c>
      <c r="P24" s="134" t="s">
        <v>23</v>
      </c>
      <c r="Q24" s="48">
        <v>663303</v>
      </c>
    </row>
    <row r="25" spans="1:17" x14ac:dyDescent="0.35">
      <c r="A25" s="96" t="s">
        <v>186</v>
      </c>
      <c r="B25" s="97" t="s">
        <v>187</v>
      </c>
      <c r="C25" s="100" t="s">
        <v>23</v>
      </c>
      <c r="D25" s="112" t="s">
        <v>47</v>
      </c>
      <c r="E25" s="113">
        <v>9</v>
      </c>
      <c r="F25" s="113">
        <v>16</v>
      </c>
      <c r="G25" s="114">
        <v>0.77777777777777779</v>
      </c>
      <c r="H25" s="115">
        <v>1.8072289156626505E-2</v>
      </c>
      <c r="I25" s="115">
        <v>2.7072758037225041E-2</v>
      </c>
      <c r="J25" s="115">
        <v>0.49802594472645234</v>
      </c>
      <c r="K25" s="116">
        <v>29.411764705882351</v>
      </c>
      <c r="L25" s="116">
        <v>20.202020202020201</v>
      </c>
      <c r="M25" s="117">
        <v>-0.31313131313131315</v>
      </c>
      <c r="N25" s="137">
        <f t="shared" si="0"/>
        <v>0.46821753972167401</v>
      </c>
      <c r="O25" s="41" t="s">
        <v>47</v>
      </c>
      <c r="P25" s="134" t="s">
        <v>23</v>
      </c>
      <c r="Q25" s="48">
        <v>683443</v>
      </c>
    </row>
    <row r="26" spans="1:17" x14ac:dyDescent="0.35">
      <c r="A26" s="96" t="s">
        <v>188</v>
      </c>
      <c r="B26" s="97" t="s">
        <v>170</v>
      </c>
      <c r="C26" s="100" t="s">
        <v>23</v>
      </c>
      <c r="D26" s="118" t="s">
        <v>48</v>
      </c>
      <c r="E26" s="119">
        <v>2</v>
      </c>
      <c r="F26" s="119">
        <v>1</v>
      </c>
      <c r="G26" s="120">
        <v>-0.5</v>
      </c>
      <c r="H26" s="121">
        <v>7.4349442379182153E-3</v>
      </c>
      <c r="I26" s="121">
        <v>3.6496350364963502E-3</v>
      </c>
      <c r="J26" s="121">
        <v>-0.50912408759124084</v>
      </c>
      <c r="K26" s="122">
        <v>10.050251256281408</v>
      </c>
      <c r="L26" s="122">
        <v>3.1595576619273298</v>
      </c>
      <c r="M26" s="123">
        <v>-0.6856240126382307</v>
      </c>
      <c r="N26" s="137">
        <f t="shared" si="0"/>
        <v>2.9496001816953714E-2</v>
      </c>
      <c r="O26" s="41" t="s">
        <v>48</v>
      </c>
      <c r="P26" s="134" t="s">
        <v>23</v>
      </c>
      <c r="Q26" s="48">
        <v>678058</v>
      </c>
    </row>
    <row r="27" spans="1:17" x14ac:dyDescent="0.35">
      <c r="A27" s="96" t="s">
        <v>93</v>
      </c>
      <c r="B27" s="97" t="s">
        <v>189</v>
      </c>
      <c r="C27" s="98" t="s">
        <v>29</v>
      </c>
      <c r="D27" s="112" t="s">
        <v>93</v>
      </c>
      <c r="E27" s="113">
        <v>5</v>
      </c>
      <c r="F27" s="113">
        <v>1</v>
      </c>
      <c r="G27" s="114">
        <v>-0.8</v>
      </c>
      <c r="H27" s="115">
        <v>0.15151515151515152</v>
      </c>
      <c r="I27" s="115">
        <v>4.1666666666666664E-2</v>
      </c>
      <c r="J27" s="115">
        <v>-0.72500000000000009</v>
      </c>
      <c r="K27" s="116">
        <v>1.6313213703099512</v>
      </c>
      <c r="L27" s="116">
        <v>0.36416605972323385</v>
      </c>
      <c r="M27" s="117">
        <v>-0.77676620538965768</v>
      </c>
      <c r="N27" s="137">
        <f t="shared" si="0"/>
        <v>0.1237248606548757</v>
      </c>
      <c r="O27" s="132" t="s">
        <v>93</v>
      </c>
      <c r="P27" s="133" t="s">
        <v>29</v>
      </c>
      <c r="Q27" s="48">
        <v>161649</v>
      </c>
    </row>
    <row r="28" spans="1:17" x14ac:dyDescent="0.35">
      <c r="A28" s="101" t="s">
        <v>94</v>
      </c>
      <c r="B28" s="102" t="s">
        <v>175</v>
      </c>
      <c r="C28" s="98" t="s">
        <v>29</v>
      </c>
      <c r="D28" s="118" t="s">
        <v>94</v>
      </c>
      <c r="E28" s="119">
        <v>3</v>
      </c>
      <c r="F28" s="119">
        <v>2</v>
      </c>
      <c r="G28" s="120">
        <v>-0.33333333333333331</v>
      </c>
      <c r="H28" s="121">
        <v>0.12</v>
      </c>
      <c r="I28" s="121">
        <v>0.08</v>
      </c>
      <c r="J28" s="121">
        <v>-0.33333333333333331</v>
      </c>
      <c r="K28" s="122">
        <v>1.2391573729863694</v>
      </c>
      <c r="L28" s="122">
        <v>0.72846476051720987</v>
      </c>
      <c r="M28" s="123">
        <v>-0.41212893826261171</v>
      </c>
      <c r="N28" s="137">
        <f t="shared" si="0"/>
        <v>0.2543704014600861</v>
      </c>
      <c r="O28" s="132" t="s">
        <v>94</v>
      </c>
      <c r="P28" s="133" t="s">
        <v>29</v>
      </c>
      <c r="Q28" s="48">
        <v>157251</v>
      </c>
    </row>
    <row r="29" spans="1:17" x14ac:dyDescent="0.35">
      <c r="A29" s="96" t="s">
        <v>49</v>
      </c>
      <c r="B29" s="97" t="s">
        <v>170</v>
      </c>
      <c r="C29" s="100" t="s">
        <v>23</v>
      </c>
      <c r="D29" s="112" t="s">
        <v>49</v>
      </c>
      <c r="E29" s="113">
        <v>6</v>
      </c>
      <c r="F29" s="113">
        <v>6</v>
      </c>
      <c r="G29" s="114">
        <v>0</v>
      </c>
      <c r="H29" s="115">
        <v>1.7647058823529412E-2</v>
      </c>
      <c r="I29" s="115">
        <v>1.6085790884718499E-2</v>
      </c>
      <c r="J29" s="115">
        <v>-8.8471849865951718E-2</v>
      </c>
      <c r="K29" s="116">
        <v>27.088036117381488</v>
      </c>
      <c r="L29" s="116">
        <v>15.306122448979592</v>
      </c>
      <c r="M29" s="117">
        <v>-0.4349489795918367</v>
      </c>
      <c r="N29" s="137">
        <f t="shared" si="0"/>
        <v>0.14707143995195665</v>
      </c>
      <c r="O29" s="41" t="s">
        <v>49</v>
      </c>
      <c r="P29" s="134" t="s">
        <v>23</v>
      </c>
      <c r="Q29" s="48">
        <v>815930</v>
      </c>
    </row>
    <row r="30" spans="1:17" x14ac:dyDescent="0.35">
      <c r="A30" s="104" t="s">
        <v>190</v>
      </c>
      <c r="B30" s="97" t="s">
        <v>185</v>
      </c>
      <c r="C30" s="100" t="s">
        <v>23</v>
      </c>
      <c r="D30" s="118" t="s">
        <v>50</v>
      </c>
      <c r="E30" s="119">
        <v>14</v>
      </c>
      <c r="F30" s="119">
        <v>10</v>
      </c>
      <c r="G30" s="120">
        <v>-0.2857142857142857</v>
      </c>
      <c r="H30" s="121">
        <v>8.1871345029239762E-2</v>
      </c>
      <c r="I30" s="121">
        <v>9.1743119266055051E-2</v>
      </c>
      <c r="J30" s="121">
        <v>0.12057667103538676</v>
      </c>
      <c r="K30" s="122">
        <v>20.786933927245734</v>
      </c>
      <c r="L30" s="122">
        <v>9.456264775413711</v>
      </c>
      <c r="M30" s="123">
        <v>-0.54508611955420472</v>
      </c>
      <c r="N30" s="137">
        <f t="shared" si="0"/>
        <v>0.38925121689661685</v>
      </c>
      <c r="O30" s="41" t="s">
        <v>50</v>
      </c>
      <c r="P30" s="134" t="s">
        <v>23</v>
      </c>
      <c r="Q30" s="48">
        <v>513807</v>
      </c>
    </row>
    <row r="31" spans="1:17" x14ac:dyDescent="0.35">
      <c r="A31" s="96" t="s">
        <v>191</v>
      </c>
      <c r="B31" s="97" t="s">
        <v>170</v>
      </c>
      <c r="C31" s="100" t="s">
        <v>23</v>
      </c>
      <c r="D31" s="112" t="s">
        <v>51</v>
      </c>
      <c r="E31" s="113">
        <v>22</v>
      </c>
      <c r="F31" s="113">
        <v>26</v>
      </c>
      <c r="G31" s="114">
        <v>0.18181818181818182</v>
      </c>
      <c r="H31" s="115">
        <v>2.0202020202020204E-2</v>
      </c>
      <c r="I31" s="115">
        <v>2.4413145539906103E-2</v>
      </c>
      <c r="J31" s="115">
        <v>0.208450704225352</v>
      </c>
      <c r="K31" s="116">
        <v>10.93167701863354</v>
      </c>
      <c r="L31" s="116">
        <v>8.9531680440771364</v>
      </c>
      <c r="M31" s="117">
        <v>-0.18098860505885281</v>
      </c>
      <c r="N31" s="137">
        <f t="shared" si="0"/>
        <v>0.23208255712131939</v>
      </c>
      <c r="O31" s="41" t="s">
        <v>51</v>
      </c>
      <c r="P31" s="134" t="s">
        <v>23</v>
      </c>
      <c r="Q31" s="48">
        <v>2240582</v>
      </c>
    </row>
    <row r="32" spans="1:17" x14ac:dyDescent="0.35">
      <c r="A32" s="96" t="s">
        <v>52</v>
      </c>
      <c r="B32" s="97" t="s">
        <v>192</v>
      </c>
      <c r="C32" s="100" t="s">
        <v>23</v>
      </c>
      <c r="D32" s="118" t="s">
        <v>52</v>
      </c>
      <c r="E32" s="119">
        <v>9</v>
      </c>
      <c r="F32" s="119">
        <v>11</v>
      </c>
      <c r="G32" s="120">
        <v>0.22222222222222221</v>
      </c>
      <c r="H32" s="121">
        <v>2.4064171122994651E-2</v>
      </c>
      <c r="I32" s="121">
        <v>2.5821596244131457E-2</v>
      </c>
      <c r="J32" s="121">
        <v>7.303077725612947E-2</v>
      </c>
      <c r="K32" s="122">
        <v>12.56106071179344</v>
      </c>
      <c r="L32" s="122">
        <v>11.213047910295618</v>
      </c>
      <c r="M32" s="123">
        <v>-0.10731679691924326</v>
      </c>
      <c r="N32" s="137">
        <f t="shared" si="0"/>
        <v>0.25984026910003144</v>
      </c>
      <c r="O32" s="41" t="s">
        <v>52</v>
      </c>
      <c r="P32" s="134" t="s">
        <v>23</v>
      </c>
      <c r="Q32" s="48">
        <v>846674</v>
      </c>
    </row>
    <row r="33" spans="1:17" x14ac:dyDescent="0.35">
      <c r="A33" s="96" t="s">
        <v>53</v>
      </c>
      <c r="B33" s="97" t="s">
        <v>193</v>
      </c>
      <c r="C33" s="100" t="s">
        <v>23</v>
      </c>
      <c r="D33" s="112" t="s">
        <v>53</v>
      </c>
      <c r="E33" s="113">
        <v>24</v>
      </c>
      <c r="F33" s="113">
        <v>27</v>
      </c>
      <c r="G33" s="114">
        <v>0.125</v>
      </c>
      <c r="H33" s="115">
        <v>4.2105263157894736E-2</v>
      </c>
      <c r="I33" s="115">
        <v>4.3689320388349516E-2</v>
      </c>
      <c r="J33" s="115">
        <v>3.762135922330103E-2</v>
      </c>
      <c r="K33" s="116">
        <v>30.670926517571885</v>
      </c>
      <c r="L33" s="116">
        <v>24.053452115812917</v>
      </c>
      <c r="M33" s="117">
        <v>-0.21575723830734972</v>
      </c>
      <c r="N33" s="137">
        <f t="shared" si="0"/>
        <v>0.63038747816991514</v>
      </c>
      <c r="O33" s="41" t="s">
        <v>53</v>
      </c>
      <c r="P33" s="134" t="s">
        <v>23</v>
      </c>
      <c r="Q33" s="48">
        <v>856616</v>
      </c>
    </row>
    <row r="34" spans="1:17" x14ac:dyDescent="0.35">
      <c r="A34" s="105" t="s">
        <v>194</v>
      </c>
      <c r="B34" s="99" t="s">
        <v>195</v>
      </c>
      <c r="C34" s="100" t="s">
        <v>23</v>
      </c>
      <c r="D34" s="118" t="s">
        <v>54</v>
      </c>
      <c r="E34" s="119">
        <v>3</v>
      </c>
      <c r="F34" s="119">
        <v>6</v>
      </c>
      <c r="G34" s="120">
        <v>1</v>
      </c>
      <c r="H34" s="121">
        <v>9.7719869706840382E-3</v>
      </c>
      <c r="I34" s="121">
        <v>2.2140221402214021E-2</v>
      </c>
      <c r="J34" s="121">
        <v>1.2656826568265682</v>
      </c>
      <c r="K34" s="122">
        <v>10.398613518197573</v>
      </c>
      <c r="L34" s="122">
        <v>15.768725361366622</v>
      </c>
      <c r="M34" s="123">
        <v>0.5164257555847569</v>
      </c>
      <c r="N34" s="137">
        <f t="shared" si="0"/>
        <v>0.25436285284896992</v>
      </c>
      <c r="O34" s="41" t="s">
        <v>54</v>
      </c>
      <c r="P34" s="134" t="s">
        <v>23</v>
      </c>
      <c r="Q34" s="48">
        <v>471767</v>
      </c>
    </row>
    <row r="35" spans="1:17" x14ac:dyDescent="0.35">
      <c r="A35" s="96" t="s">
        <v>196</v>
      </c>
      <c r="B35" s="97" t="s">
        <v>197</v>
      </c>
      <c r="C35" s="100" t="s">
        <v>23</v>
      </c>
      <c r="D35" s="112" t="s">
        <v>55</v>
      </c>
      <c r="E35" s="113">
        <v>8</v>
      </c>
      <c r="F35" s="113">
        <v>6</v>
      </c>
      <c r="G35" s="114">
        <v>-0.25</v>
      </c>
      <c r="H35" s="115">
        <v>4.5454545454545456E-2</v>
      </c>
      <c r="I35" s="115">
        <v>2.4291497975708502E-2</v>
      </c>
      <c r="J35" s="115">
        <v>-0.46558704453441296</v>
      </c>
      <c r="K35" s="116">
        <v>13.570822731128075</v>
      </c>
      <c r="L35" s="116">
        <v>10.781671159029651</v>
      </c>
      <c r="M35" s="117">
        <v>-0.20552560646900261</v>
      </c>
      <c r="N35" s="137">
        <f t="shared" si="0"/>
        <v>0.19566440293822709</v>
      </c>
      <c r="O35" s="41" t="s">
        <v>55</v>
      </c>
      <c r="P35" s="134" t="s">
        <v>23</v>
      </c>
      <c r="Q35" s="48">
        <v>613295</v>
      </c>
    </row>
    <row r="36" spans="1:17" x14ac:dyDescent="0.35">
      <c r="A36" s="101" t="s">
        <v>198</v>
      </c>
      <c r="B36" s="102" t="s">
        <v>185</v>
      </c>
      <c r="C36" s="100" t="s">
        <v>23</v>
      </c>
      <c r="D36" s="118" t="s">
        <v>56</v>
      </c>
      <c r="E36" s="119">
        <v>10</v>
      </c>
      <c r="F36" s="119">
        <v>3</v>
      </c>
      <c r="G36" s="120">
        <v>-0.7</v>
      </c>
      <c r="H36" s="121">
        <v>6.535947712418301E-2</v>
      </c>
      <c r="I36" s="121">
        <v>1.9108280254777069E-2</v>
      </c>
      <c r="J36" s="121">
        <v>-0.70764331210191089</v>
      </c>
      <c r="K36" s="122">
        <v>8.2884376295068378</v>
      </c>
      <c r="L36" s="122">
        <v>2.8957528957528957</v>
      </c>
      <c r="M36" s="123">
        <v>-0.65062741312741312</v>
      </c>
      <c r="N36" s="137">
        <f t="shared" si="0"/>
        <v>0.12771582377770635</v>
      </c>
      <c r="O36" s="41" t="s">
        <v>56</v>
      </c>
      <c r="P36" s="134" t="s">
        <v>23</v>
      </c>
      <c r="Q36" s="48">
        <v>469793</v>
      </c>
    </row>
    <row r="37" spans="1:17" x14ac:dyDescent="0.35">
      <c r="A37" s="96" t="s">
        <v>199</v>
      </c>
      <c r="B37" s="102" t="s">
        <v>185</v>
      </c>
      <c r="C37" s="100" t="s">
        <v>23</v>
      </c>
      <c r="D37" s="112" t="s">
        <v>57</v>
      </c>
      <c r="E37" s="113">
        <v>36</v>
      </c>
      <c r="F37" s="113">
        <v>64</v>
      </c>
      <c r="G37" s="114">
        <v>0.77777777777777779</v>
      </c>
      <c r="H37" s="115">
        <v>2.8685258964143426E-2</v>
      </c>
      <c r="I37" s="115">
        <v>5.0235478806907381E-2</v>
      </c>
      <c r="J37" s="115">
        <v>0.75126460840746567</v>
      </c>
      <c r="K37" s="116">
        <v>4.5708481462671404</v>
      </c>
      <c r="L37" s="116">
        <v>5.9333426041811528</v>
      </c>
      <c r="M37" s="117">
        <v>0.29808350973696562</v>
      </c>
      <c r="N37" s="137">
        <f t="shared" si="0"/>
        <v>0.3266246001400403</v>
      </c>
      <c r="O37" s="41" t="s">
        <v>57</v>
      </c>
      <c r="P37" s="134" t="s">
        <v>23</v>
      </c>
      <c r="Q37" s="48">
        <v>3918872</v>
      </c>
    </row>
    <row r="38" spans="1:17" x14ac:dyDescent="0.35">
      <c r="A38" s="96" t="s">
        <v>58</v>
      </c>
      <c r="B38" s="97" t="s">
        <v>200</v>
      </c>
      <c r="C38" s="100" t="s">
        <v>23</v>
      </c>
      <c r="D38" s="118" t="s">
        <v>58</v>
      </c>
      <c r="E38" s="119">
        <v>8</v>
      </c>
      <c r="F38" s="119">
        <v>7</v>
      </c>
      <c r="G38" s="120">
        <v>-0.125</v>
      </c>
      <c r="H38" s="121">
        <v>2.4096385542168676E-2</v>
      </c>
      <c r="I38" s="121">
        <v>1.8617021276595744E-2</v>
      </c>
      <c r="J38" s="121">
        <v>-0.22739361702127667</v>
      </c>
      <c r="K38" s="122">
        <v>14.42741208295762</v>
      </c>
      <c r="L38" s="122">
        <v>12.152777777777779</v>
      </c>
      <c r="M38" s="123">
        <v>-0.15766059027777773</v>
      </c>
      <c r="N38" s="137">
        <f t="shared" si="0"/>
        <v>0.22891788878841937</v>
      </c>
      <c r="O38" s="41" t="s">
        <v>58</v>
      </c>
      <c r="P38" s="134" t="s">
        <v>23</v>
      </c>
      <c r="Q38" s="48">
        <v>611573</v>
      </c>
    </row>
    <row r="39" spans="1:17" x14ac:dyDescent="0.35">
      <c r="A39" s="96" t="s">
        <v>201</v>
      </c>
      <c r="B39" s="97" t="s">
        <v>202</v>
      </c>
      <c r="C39" s="98" t="s">
        <v>29</v>
      </c>
      <c r="D39" s="112" t="s">
        <v>96</v>
      </c>
      <c r="E39" s="113">
        <v>1</v>
      </c>
      <c r="F39" s="113">
        <v>5</v>
      </c>
      <c r="G39" s="114">
        <v>4</v>
      </c>
      <c r="H39" s="115">
        <v>1.6666666666666666E-2</v>
      </c>
      <c r="I39" s="115">
        <v>0.12195121951219512</v>
      </c>
      <c r="J39" s="115">
        <v>6.3170731707317076</v>
      </c>
      <c r="K39" s="116">
        <v>0.3166059838530948</v>
      </c>
      <c r="L39" s="116">
        <v>1.3777900248002206</v>
      </c>
      <c r="M39" s="117">
        <v>3.3517497933314973</v>
      </c>
      <c r="N39" s="137">
        <f t="shared" si="0"/>
        <v>0.40644788931611076</v>
      </c>
      <c r="O39" s="132" t="s">
        <v>96</v>
      </c>
      <c r="P39" s="133" t="s">
        <v>29</v>
      </c>
      <c r="Q39" s="48">
        <v>246034</v>
      </c>
    </row>
    <row r="40" spans="1:17" x14ac:dyDescent="0.35">
      <c r="A40" s="96" t="s">
        <v>203</v>
      </c>
      <c r="B40" s="97" t="s">
        <v>179</v>
      </c>
      <c r="C40" s="100" t="s">
        <v>23</v>
      </c>
      <c r="D40" s="118" t="s">
        <v>59</v>
      </c>
      <c r="E40" s="119">
        <v>7</v>
      </c>
      <c r="F40" s="119">
        <v>6</v>
      </c>
      <c r="G40" s="120">
        <v>-0.14285714285714285</v>
      </c>
      <c r="H40" s="121">
        <v>1.5659955257270694E-2</v>
      </c>
      <c r="I40" s="121">
        <v>1.2500000000000001E-2</v>
      </c>
      <c r="J40" s="121">
        <v>-0.20178571428571426</v>
      </c>
      <c r="K40" s="122">
        <v>24.866785079928952</v>
      </c>
      <c r="L40" s="122">
        <v>17.595307917888565</v>
      </c>
      <c r="M40" s="123">
        <v>-0.29241726015919556</v>
      </c>
      <c r="N40" s="137">
        <f t="shared" si="0"/>
        <v>0.18296671378059545</v>
      </c>
      <c r="O40" s="41" t="s">
        <v>59</v>
      </c>
      <c r="P40" s="134" t="s">
        <v>23</v>
      </c>
      <c r="Q40" s="48">
        <v>655857</v>
      </c>
    </row>
    <row r="41" spans="1:17" x14ac:dyDescent="0.35">
      <c r="A41" s="104" t="s">
        <v>60</v>
      </c>
      <c r="B41" s="97" t="s">
        <v>204</v>
      </c>
      <c r="C41" s="100" t="s">
        <v>23</v>
      </c>
      <c r="D41" s="112" t="s">
        <v>60</v>
      </c>
      <c r="E41" s="113">
        <v>11</v>
      </c>
      <c r="F41" s="113">
        <v>10</v>
      </c>
      <c r="G41" s="114">
        <v>-9.0909090909090912E-2</v>
      </c>
      <c r="H41" s="115">
        <v>6.9182389937106917E-2</v>
      </c>
      <c r="I41" s="115">
        <v>5.8479532163742687E-2</v>
      </c>
      <c r="J41" s="115">
        <v>-0.15470494417862843</v>
      </c>
      <c r="K41" s="116">
        <v>10.923535253227406</v>
      </c>
      <c r="L41" s="116">
        <v>10.964912280701753</v>
      </c>
      <c r="M41" s="117">
        <v>3.7878787878788595E-3</v>
      </c>
      <c r="N41" s="137">
        <f t="shared" si="0"/>
        <v>0.4251194585678576</v>
      </c>
      <c r="O41" s="41" t="s">
        <v>60</v>
      </c>
      <c r="P41" s="134" t="s">
        <v>23</v>
      </c>
      <c r="Q41" s="48">
        <v>470456</v>
      </c>
    </row>
    <row r="42" spans="1:17" x14ac:dyDescent="0.35">
      <c r="A42" s="96" t="s">
        <v>205</v>
      </c>
      <c r="B42" s="99" t="s">
        <v>193</v>
      </c>
      <c r="C42" s="100" t="s">
        <v>23</v>
      </c>
      <c r="D42" s="118" t="s">
        <v>61</v>
      </c>
      <c r="E42" s="119">
        <v>5</v>
      </c>
      <c r="F42" s="119">
        <v>13</v>
      </c>
      <c r="G42" s="120">
        <v>1.6</v>
      </c>
      <c r="H42" s="121">
        <v>2.2421524663677129E-2</v>
      </c>
      <c r="I42" s="121">
        <v>5.2845528455284556E-2</v>
      </c>
      <c r="J42" s="121">
        <v>1.3569105691056913</v>
      </c>
      <c r="K42" s="122">
        <v>9.7276264591439698</v>
      </c>
      <c r="L42" s="122">
        <v>12.94176207068193</v>
      </c>
      <c r="M42" s="123">
        <v>0.3304131408661023</v>
      </c>
      <c r="N42" s="137">
        <f t="shared" si="0"/>
        <v>0.60098654252442085</v>
      </c>
      <c r="O42" s="41" t="s">
        <v>61</v>
      </c>
      <c r="P42" s="134" t="s">
        <v>23</v>
      </c>
      <c r="Q42" s="48">
        <v>432622</v>
      </c>
    </row>
    <row r="43" spans="1:17" x14ac:dyDescent="0.35">
      <c r="A43" s="96" t="s">
        <v>62</v>
      </c>
      <c r="B43" s="97" t="s">
        <v>202</v>
      </c>
      <c r="C43" s="100" t="s">
        <v>23</v>
      </c>
      <c r="D43" s="112" t="s">
        <v>62</v>
      </c>
      <c r="E43" s="113">
        <v>2</v>
      </c>
      <c r="F43" s="113">
        <v>4</v>
      </c>
      <c r="G43" s="114">
        <v>1</v>
      </c>
      <c r="H43" s="115">
        <v>1.0256410256410256E-2</v>
      </c>
      <c r="I43" s="115">
        <v>1.6064257028112448E-2</v>
      </c>
      <c r="J43" s="115">
        <v>0.56626506024096368</v>
      </c>
      <c r="K43" s="116">
        <v>2.0242914979757085</v>
      </c>
      <c r="L43" s="116">
        <v>3.1658092599920851</v>
      </c>
      <c r="M43" s="117">
        <v>0.56390977443609003</v>
      </c>
      <c r="N43" s="137">
        <f t="shared" si="0"/>
        <v>0.13362909907261405</v>
      </c>
      <c r="O43" s="41" t="s">
        <v>62</v>
      </c>
      <c r="P43" s="134" t="s">
        <v>23</v>
      </c>
      <c r="Q43" s="48">
        <v>598672</v>
      </c>
    </row>
    <row r="44" spans="1:17" x14ac:dyDescent="0.35">
      <c r="A44" s="104" t="s">
        <v>63</v>
      </c>
      <c r="B44" s="97" t="s">
        <v>206</v>
      </c>
      <c r="C44" s="100" t="s">
        <v>23</v>
      </c>
      <c r="D44" s="118" t="s">
        <v>63</v>
      </c>
      <c r="E44" s="119">
        <v>9</v>
      </c>
      <c r="F44" s="119">
        <v>6</v>
      </c>
      <c r="G44" s="120">
        <v>-0.33333333333333331</v>
      </c>
      <c r="H44" s="121">
        <v>8.4112149532710276E-2</v>
      </c>
      <c r="I44" s="121">
        <v>8.9552238805970144E-2</v>
      </c>
      <c r="J44" s="121">
        <v>6.4676616915422883E-2</v>
      </c>
      <c r="K44" s="122">
        <v>2.305327868852459</v>
      </c>
      <c r="L44" s="122">
        <v>1.2513034410844632</v>
      </c>
      <c r="M44" s="123">
        <v>-0.45721237400069503</v>
      </c>
      <c r="N44" s="137">
        <f t="shared" si="0"/>
        <v>0.29653791978649269</v>
      </c>
      <c r="O44" s="41" t="s">
        <v>63</v>
      </c>
      <c r="P44" s="134" t="s">
        <v>23</v>
      </c>
      <c r="Q44" s="48">
        <v>404670</v>
      </c>
    </row>
    <row r="45" spans="1:17" x14ac:dyDescent="0.35">
      <c r="A45" s="96" t="s">
        <v>97</v>
      </c>
      <c r="B45" s="99" t="s">
        <v>207</v>
      </c>
      <c r="C45" s="98" t="s">
        <v>29</v>
      </c>
      <c r="D45" s="112" t="s">
        <v>97</v>
      </c>
      <c r="E45" s="113">
        <v>0</v>
      </c>
      <c r="F45" s="113">
        <v>0</v>
      </c>
      <c r="G45" s="114">
        <v>0</v>
      </c>
      <c r="H45" s="115">
        <v>0</v>
      </c>
      <c r="I45" s="115">
        <v>0</v>
      </c>
      <c r="J45" s="126" t="s">
        <v>132</v>
      </c>
      <c r="K45" s="116">
        <v>0</v>
      </c>
      <c r="L45" s="116">
        <v>0</v>
      </c>
      <c r="M45" s="127" t="s">
        <v>132</v>
      </c>
      <c r="N45" s="137">
        <f t="shared" si="0"/>
        <v>0</v>
      </c>
      <c r="O45" s="132" t="s">
        <v>97</v>
      </c>
      <c r="P45" s="133" t="s">
        <v>29</v>
      </c>
      <c r="Q45" s="48">
        <v>70117</v>
      </c>
    </row>
    <row r="46" spans="1:17" x14ac:dyDescent="0.35">
      <c r="A46" s="96" t="s">
        <v>208</v>
      </c>
      <c r="B46" s="97" t="s">
        <v>179</v>
      </c>
      <c r="C46" s="100" t="s">
        <v>23</v>
      </c>
      <c r="D46" s="118" t="s">
        <v>64</v>
      </c>
      <c r="E46" s="119">
        <v>3</v>
      </c>
      <c r="F46" s="119">
        <v>2</v>
      </c>
      <c r="G46" s="120">
        <v>-0.33333333333333331</v>
      </c>
      <c r="H46" s="121">
        <v>8.9820359281437123E-3</v>
      </c>
      <c r="I46" s="121">
        <v>6.5789473684210523E-3</v>
      </c>
      <c r="J46" s="121">
        <v>-0.26754385964912281</v>
      </c>
      <c r="K46" s="122">
        <v>5.9820538384845463</v>
      </c>
      <c r="L46" s="122">
        <v>5.3191489361702127</v>
      </c>
      <c r="M46" s="123">
        <v>-0.11081560283687944</v>
      </c>
      <c r="N46" s="137">
        <f t="shared" si="0"/>
        <v>6.2133895437974068E-2</v>
      </c>
      <c r="O46" s="41" t="s">
        <v>64</v>
      </c>
      <c r="P46" s="134" t="s">
        <v>23</v>
      </c>
      <c r="Q46" s="48">
        <v>643771</v>
      </c>
    </row>
    <row r="47" spans="1:17" x14ac:dyDescent="0.35">
      <c r="A47" s="96" t="s">
        <v>98</v>
      </c>
      <c r="B47" s="97" t="s">
        <v>172</v>
      </c>
      <c r="C47" s="106" t="s">
        <v>29</v>
      </c>
      <c r="D47" s="112" t="s">
        <v>98</v>
      </c>
      <c r="E47" s="113">
        <v>8</v>
      </c>
      <c r="F47" s="113">
        <v>17</v>
      </c>
      <c r="G47" s="114">
        <v>1.125</v>
      </c>
      <c r="H47" s="115">
        <v>4.3478260869565216E-2</v>
      </c>
      <c r="I47" s="115">
        <v>7.1729957805907171E-2</v>
      </c>
      <c r="J47" s="115">
        <v>0.64978902953586504</v>
      </c>
      <c r="K47" s="116">
        <v>6.1326178612495221</v>
      </c>
      <c r="L47" s="116">
        <v>6.3933809702895825</v>
      </c>
      <c r="M47" s="117">
        <v>4.2520684467844842E-2</v>
      </c>
      <c r="N47" s="137">
        <f t="shared" si="0"/>
        <v>0.88790928700884242</v>
      </c>
      <c r="O47" s="41" t="s">
        <v>98</v>
      </c>
      <c r="P47" s="135" t="s">
        <v>29</v>
      </c>
      <c r="Q47" s="48">
        <v>382922</v>
      </c>
    </row>
    <row r="48" spans="1:17" x14ac:dyDescent="0.35">
      <c r="A48" s="96" t="s">
        <v>209</v>
      </c>
      <c r="B48" s="97" t="s">
        <v>163</v>
      </c>
      <c r="C48" s="100" t="s">
        <v>23</v>
      </c>
      <c r="D48" s="118" t="s">
        <v>65</v>
      </c>
      <c r="E48" s="119">
        <v>99</v>
      </c>
      <c r="F48" s="119">
        <v>78</v>
      </c>
      <c r="G48" s="120">
        <v>-0.21212121212121213</v>
      </c>
      <c r="H48" s="121">
        <v>7.2104879825200294E-2</v>
      </c>
      <c r="I48" s="121">
        <v>6.0512024825446084E-2</v>
      </c>
      <c r="J48" s="121">
        <v>-0.16077767590568212</v>
      </c>
      <c r="K48" s="122">
        <v>7.5584058634906093</v>
      </c>
      <c r="L48" s="122">
        <v>3.5490842907519053</v>
      </c>
      <c r="M48" s="123">
        <v>-0.53044539353264186</v>
      </c>
      <c r="N48" s="137">
        <f t="shared" si="0"/>
        <v>0.18435443037376323</v>
      </c>
      <c r="O48" s="41" t="s">
        <v>65</v>
      </c>
      <c r="P48" s="134" t="s">
        <v>23</v>
      </c>
      <c r="Q48" s="48">
        <v>8461961</v>
      </c>
    </row>
    <row r="49" spans="1:17" x14ac:dyDescent="0.35">
      <c r="A49" s="96" t="s">
        <v>210</v>
      </c>
      <c r="B49" s="97" t="s">
        <v>185</v>
      </c>
      <c r="C49" s="100" t="s">
        <v>23</v>
      </c>
      <c r="D49" s="112" t="s">
        <v>66</v>
      </c>
      <c r="E49" s="113">
        <v>7</v>
      </c>
      <c r="F49" s="113">
        <v>8</v>
      </c>
      <c r="G49" s="114">
        <v>0.14285714285714285</v>
      </c>
      <c r="H49" s="115">
        <v>4.7619047619047616E-2</v>
      </c>
      <c r="I49" s="115">
        <v>5.7553956834532377E-2</v>
      </c>
      <c r="J49" s="115">
        <v>0.20863309352517997</v>
      </c>
      <c r="K49" s="116">
        <v>3.5759897828863347</v>
      </c>
      <c r="L49" s="116">
        <v>2.6130981544994287</v>
      </c>
      <c r="M49" s="117">
        <v>-0.26926576608105263</v>
      </c>
      <c r="N49" s="137">
        <f t="shared" si="0"/>
        <v>0.38831181438695273</v>
      </c>
      <c r="O49" s="41" t="s">
        <v>66</v>
      </c>
      <c r="P49" s="134" t="s">
        <v>23</v>
      </c>
      <c r="Q49" s="48">
        <v>412040</v>
      </c>
    </row>
    <row r="50" spans="1:17" x14ac:dyDescent="0.35">
      <c r="A50" s="96" t="s">
        <v>67</v>
      </c>
      <c r="B50" s="97" t="s">
        <v>211</v>
      </c>
      <c r="C50" s="100" t="s">
        <v>23</v>
      </c>
      <c r="D50" s="118" t="s">
        <v>67</v>
      </c>
      <c r="E50" s="119">
        <v>3</v>
      </c>
      <c r="F50" s="119">
        <v>10</v>
      </c>
      <c r="G50" s="120">
        <v>2.3333333333333335</v>
      </c>
      <c r="H50" s="121">
        <v>8.2872928176795577E-3</v>
      </c>
      <c r="I50" s="121">
        <v>2.7027027027027029E-2</v>
      </c>
      <c r="J50" s="121">
        <v>2.2612612612612617</v>
      </c>
      <c r="K50" s="122">
        <v>13.245033112582782</v>
      </c>
      <c r="L50" s="122">
        <v>34.305317324185246</v>
      </c>
      <c r="M50" s="123">
        <v>1.5900514579759861</v>
      </c>
      <c r="N50" s="137">
        <f t="shared" si="0"/>
        <v>0.32257284097965372</v>
      </c>
      <c r="O50" s="41" t="s">
        <v>67</v>
      </c>
      <c r="P50" s="134" t="s">
        <v>23</v>
      </c>
      <c r="Q50" s="48">
        <v>620015</v>
      </c>
    </row>
    <row r="51" spans="1:17" x14ac:dyDescent="0.35">
      <c r="A51" s="104" t="s">
        <v>212</v>
      </c>
      <c r="B51" s="97" t="s">
        <v>213</v>
      </c>
      <c r="C51" s="100" t="s">
        <v>23</v>
      </c>
      <c r="D51" s="112" t="s">
        <v>68</v>
      </c>
      <c r="E51" s="113">
        <v>2</v>
      </c>
      <c r="F51" s="113">
        <v>0</v>
      </c>
      <c r="G51" s="114">
        <v>-1</v>
      </c>
      <c r="H51" s="115">
        <v>1.9417475728155338E-2</v>
      </c>
      <c r="I51" s="115">
        <v>0</v>
      </c>
      <c r="J51" s="115">
        <v>-1</v>
      </c>
      <c r="K51" s="116">
        <v>11.494252873563218</v>
      </c>
      <c r="L51" s="116">
        <v>0</v>
      </c>
      <c r="M51" s="117">
        <v>-1</v>
      </c>
      <c r="N51" s="137">
        <f t="shared" si="0"/>
        <v>0</v>
      </c>
      <c r="O51" s="41" t="s">
        <v>68</v>
      </c>
      <c r="P51" s="134" t="s">
        <v>23</v>
      </c>
      <c r="Q51" s="48">
        <v>443072</v>
      </c>
    </row>
    <row r="52" spans="1:17" x14ac:dyDescent="0.35">
      <c r="A52" s="96" t="s">
        <v>69</v>
      </c>
      <c r="B52" s="99" t="s">
        <v>214</v>
      </c>
      <c r="C52" s="100" t="s">
        <v>23</v>
      </c>
      <c r="D52" s="118" t="s">
        <v>69</v>
      </c>
      <c r="E52" s="119">
        <v>16</v>
      </c>
      <c r="F52" s="119">
        <v>18</v>
      </c>
      <c r="G52" s="120">
        <v>0.125</v>
      </c>
      <c r="H52" s="121">
        <v>3.2719836400817999E-2</v>
      </c>
      <c r="I52" s="121">
        <v>3.6960985626283367E-2</v>
      </c>
      <c r="J52" s="121">
        <v>0.12962012320328531</v>
      </c>
      <c r="K52" s="122">
        <v>3.1043849437330229</v>
      </c>
      <c r="L52" s="122">
        <v>2.6948124859645182</v>
      </c>
      <c r="M52" s="123">
        <v>-0.13193352795867958</v>
      </c>
      <c r="N52" s="137">
        <f t="shared" si="0"/>
        <v>0.23077840273139061</v>
      </c>
      <c r="O52" s="41" t="s">
        <v>69</v>
      </c>
      <c r="P52" s="134" t="s">
        <v>23</v>
      </c>
      <c r="Q52" s="48">
        <v>1559938</v>
      </c>
    </row>
    <row r="53" spans="1:17" x14ac:dyDescent="0.35">
      <c r="A53" s="96" t="s">
        <v>215</v>
      </c>
      <c r="B53" s="97" t="s">
        <v>204</v>
      </c>
      <c r="C53" s="100" t="s">
        <v>23</v>
      </c>
      <c r="D53" s="112" t="s">
        <v>70</v>
      </c>
      <c r="E53" s="113">
        <v>38</v>
      </c>
      <c r="F53" s="113">
        <v>42</v>
      </c>
      <c r="G53" s="114">
        <v>0.10526315789473684</v>
      </c>
      <c r="H53" s="115">
        <v>4.9032258064516131E-2</v>
      </c>
      <c r="I53" s="115">
        <v>4.5801526717557252E-2</v>
      </c>
      <c r="J53" s="115">
        <v>-6.5889915628766602E-2</v>
      </c>
      <c r="K53" s="116">
        <v>17.653890824622533</v>
      </c>
      <c r="L53" s="116">
        <v>17.052375152253351</v>
      </c>
      <c r="M53" s="117">
        <v>-3.4072696967754307E-2</v>
      </c>
      <c r="N53" s="137">
        <f t="shared" si="0"/>
        <v>0.54008039482448678</v>
      </c>
      <c r="O53" s="41" t="s">
        <v>70</v>
      </c>
      <c r="P53" s="134" t="s">
        <v>23</v>
      </c>
      <c r="Q53" s="48">
        <v>1555324</v>
      </c>
    </row>
    <row r="54" spans="1:17" x14ac:dyDescent="0.35">
      <c r="A54" s="96" t="s">
        <v>99</v>
      </c>
      <c r="B54" s="97" t="s">
        <v>214</v>
      </c>
      <c r="C54" s="98" t="s">
        <v>29</v>
      </c>
      <c r="D54" s="118" t="s">
        <v>99</v>
      </c>
      <c r="E54" s="119">
        <v>1</v>
      </c>
      <c r="F54" s="119">
        <v>2</v>
      </c>
      <c r="G54" s="120">
        <v>1</v>
      </c>
      <c r="H54" s="121">
        <v>1.098901098901099E-2</v>
      </c>
      <c r="I54" s="121">
        <v>2.2222222222222223E-2</v>
      </c>
      <c r="J54" s="121">
        <v>1.0222222222222221</v>
      </c>
      <c r="K54" s="122">
        <v>1.0810810810810811</v>
      </c>
      <c r="L54" s="122">
        <v>1.359157322460075</v>
      </c>
      <c r="M54" s="123">
        <v>0.25722052327556932</v>
      </c>
      <c r="N54" s="137">
        <f t="shared" si="0"/>
        <v>0.13101652445914741</v>
      </c>
      <c r="O54" s="132" t="s">
        <v>99</v>
      </c>
      <c r="P54" s="133" t="s">
        <v>29</v>
      </c>
      <c r="Q54" s="48">
        <v>305305</v>
      </c>
    </row>
    <row r="55" spans="1:17" x14ac:dyDescent="0.35">
      <c r="A55" s="105" t="s">
        <v>216</v>
      </c>
      <c r="B55" s="97" t="s">
        <v>189</v>
      </c>
      <c r="C55" s="100" t="s">
        <v>23</v>
      </c>
      <c r="D55" s="112" t="s">
        <v>71</v>
      </c>
      <c r="E55" s="113">
        <v>10</v>
      </c>
      <c r="F55" s="113">
        <v>10</v>
      </c>
      <c r="G55" s="114">
        <v>0</v>
      </c>
      <c r="H55" s="115">
        <v>6.9930069930069935E-2</v>
      </c>
      <c r="I55" s="115">
        <v>6.0240963855421686E-2</v>
      </c>
      <c r="J55" s="115">
        <v>-0.13855421686746994</v>
      </c>
      <c r="K55" s="116">
        <v>1.1663167716351761</v>
      </c>
      <c r="L55" s="116">
        <v>0.9441087613293051</v>
      </c>
      <c r="M55" s="117">
        <v>-0.19052114803625381</v>
      </c>
      <c r="N55" s="137">
        <f t="shared" si="0"/>
        <v>0.32227448440110928</v>
      </c>
      <c r="O55" s="41" t="s">
        <v>71</v>
      </c>
      <c r="P55" s="134" t="s">
        <v>23</v>
      </c>
      <c r="Q55" s="48">
        <v>620589</v>
      </c>
    </row>
    <row r="56" spans="1:17" x14ac:dyDescent="0.35">
      <c r="A56" s="104" t="s">
        <v>72</v>
      </c>
      <c r="B56" s="97" t="s">
        <v>178</v>
      </c>
      <c r="C56" s="100" t="s">
        <v>23</v>
      </c>
      <c r="D56" s="118" t="s">
        <v>72</v>
      </c>
      <c r="E56" s="119">
        <v>5</v>
      </c>
      <c r="F56" s="119">
        <v>5</v>
      </c>
      <c r="G56" s="120">
        <v>0</v>
      </c>
      <c r="H56" s="121">
        <v>3.3557046979865772E-2</v>
      </c>
      <c r="I56" s="121">
        <v>2.8248587570621469E-2</v>
      </c>
      <c r="J56" s="121">
        <v>-0.15819209039548024</v>
      </c>
      <c r="K56" s="122">
        <v>11.235955056179774</v>
      </c>
      <c r="L56" s="122">
        <v>7.9113924050632924</v>
      </c>
      <c r="M56" s="123">
        <v>-0.29588607594936689</v>
      </c>
      <c r="N56" s="137">
        <f t="shared" si="0"/>
        <v>0.22658986780747112</v>
      </c>
      <c r="O56" s="41" t="s">
        <v>72</v>
      </c>
      <c r="P56" s="134" t="s">
        <v>23</v>
      </c>
      <c r="Q56" s="48">
        <v>441326</v>
      </c>
    </row>
    <row r="57" spans="1:17" x14ac:dyDescent="0.35">
      <c r="A57" s="103" t="s">
        <v>73</v>
      </c>
      <c r="B57" s="99" t="s">
        <v>185</v>
      </c>
      <c r="C57" s="100" t="s">
        <v>23</v>
      </c>
      <c r="D57" s="112" t="s">
        <v>73</v>
      </c>
      <c r="E57" s="113">
        <v>9</v>
      </c>
      <c r="F57" s="113">
        <v>20</v>
      </c>
      <c r="G57" s="114">
        <v>1.2222222222222223</v>
      </c>
      <c r="H57" s="115">
        <v>4.5918367346938778E-2</v>
      </c>
      <c r="I57" s="115">
        <v>9.4339622641509441E-2</v>
      </c>
      <c r="J57" s="115">
        <v>1.0545073375262055</v>
      </c>
      <c r="K57" s="116">
        <v>3.9011703511053319</v>
      </c>
      <c r="L57" s="116">
        <v>8.9907844459429089</v>
      </c>
      <c r="M57" s="117">
        <v>1.304637746310032</v>
      </c>
      <c r="N57" s="137">
        <f t="shared" si="0"/>
        <v>0.82554227808391634</v>
      </c>
      <c r="O57" s="41" t="s">
        <v>73</v>
      </c>
      <c r="P57" s="134" t="s">
        <v>23</v>
      </c>
      <c r="Q57" s="48">
        <v>484530</v>
      </c>
    </row>
    <row r="58" spans="1:17" x14ac:dyDescent="0.35">
      <c r="A58" s="96" t="s">
        <v>100</v>
      </c>
      <c r="B58" s="97" t="s">
        <v>217</v>
      </c>
      <c r="C58" s="98" t="s">
        <v>29</v>
      </c>
      <c r="D58" s="118" t="s">
        <v>100</v>
      </c>
      <c r="E58" s="119">
        <v>4</v>
      </c>
      <c r="F58" s="119">
        <v>3</v>
      </c>
      <c r="G58" s="120">
        <v>-0.25</v>
      </c>
      <c r="H58" s="121">
        <v>4.0816326530612242E-2</v>
      </c>
      <c r="I58" s="121">
        <v>3.7974683544303799E-2</v>
      </c>
      <c r="J58" s="121">
        <v>-6.9620253164556861E-2</v>
      </c>
      <c r="K58" s="122">
        <v>3.6563071297989032</v>
      </c>
      <c r="L58" s="122">
        <v>2.179440610243371</v>
      </c>
      <c r="M58" s="123">
        <v>-0.40392299309843804</v>
      </c>
      <c r="N58" s="137">
        <f t="shared" si="0"/>
        <v>0.31340430199638541</v>
      </c>
      <c r="O58" s="132" t="s">
        <v>100</v>
      </c>
      <c r="P58" s="133" t="s">
        <v>29</v>
      </c>
      <c r="Q58" s="48">
        <v>191446</v>
      </c>
    </row>
    <row r="59" spans="1:17" x14ac:dyDescent="0.35">
      <c r="A59" s="96" t="s">
        <v>218</v>
      </c>
      <c r="B59" s="97" t="s">
        <v>170</v>
      </c>
      <c r="C59" s="100" t="s">
        <v>23</v>
      </c>
      <c r="D59" s="112" t="s">
        <v>74</v>
      </c>
      <c r="E59" s="113">
        <v>7</v>
      </c>
      <c r="F59" s="113">
        <v>19</v>
      </c>
      <c r="G59" s="114">
        <v>1.7142857142857142</v>
      </c>
      <c r="H59" s="115">
        <v>1.1589403973509934E-2</v>
      </c>
      <c r="I59" s="115">
        <v>2.3661270236612703E-2</v>
      </c>
      <c r="J59" s="115">
        <v>1.0416296032734389</v>
      </c>
      <c r="K59" s="116">
        <v>13.958125623130609</v>
      </c>
      <c r="L59" s="116">
        <v>26.817219477769939</v>
      </c>
      <c r="M59" s="117">
        <v>0.92126222401451763</v>
      </c>
      <c r="N59" s="137">
        <f t="shared" si="0"/>
        <v>0.26400659182774544</v>
      </c>
      <c r="O59" s="41" t="s">
        <v>74</v>
      </c>
      <c r="P59" s="134" t="s">
        <v>23</v>
      </c>
      <c r="Q59" s="48">
        <v>1439358</v>
      </c>
    </row>
    <row r="60" spans="1:17" x14ac:dyDescent="0.35">
      <c r="A60" s="104" t="s">
        <v>219</v>
      </c>
      <c r="B60" s="97" t="s">
        <v>185</v>
      </c>
      <c r="C60" s="100" t="s">
        <v>23</v>
      </c>
      <c r="D60" s="118" t="s">
        <v>75</v>
      </c>
      <c r="E60" s="119">
        <v>17</v>
      </c>
      <c r="F60" s="119">
        <v>14</v>
      </c>
      <c r="G60" s="120">
        <v>-0.17647058823529413</v>
      </c>
      <c r="H60" s="121">
        <v>4.336734693877551E-2</v>
      </c>
      <c r="I60" s="121">
        <v>3.2941176470588238E-2</v>
      </c>
      <c r="J60" s="121">
        <v>-0.24041522491349474</v>
      </c>
      <c r="K60" s="122">
        <v>5.9109874826147424</v>
      </c>
      <c r="L60" s="122">
        <v>4.1985305143199882</v>
      </c>
      <c r="M60" s="123">
        <v>-0.28970742593033605</v>
      </c>
      <c r="N60" s="137">
        <f t="shared" si="0"/>
        <v>0.20366421008836116</v>
      </c>
      <c r="O60" s="41" t="s">
        <v>75</v>
      </c>
      <c r="P60" s="134" t="s">
        <v>23</v>
      </c>
      <c r="Q60" s="48">
        <v>1374812</v>
      </c>
    </row>
    <row r="61" spans="1:17" x14ac:dyDescent="0.35">
      <c r="A61" s="96" t="s">
        <v>220</v>
      </c>
      <c r="B61" s="99" t="s">
        <v>185</v>
      </c>
      <c r="C61" s="100" t="s">
        <v>23</v>
      </c>
      <c r="D61" s="112" t="s">
        <v>76</v>
      </c>
      <c r="E61" s="113">
        <v>9</v>
      </c>
      <c r="F61" s="113">
        <v>11</v>
      </c>
      <c r="G61" s="114">
        <v>0.22222222222222221</v>
      </c>
      <c r="H61" s="115">
        <v>4.7872340425531915E-2</v>
      </c>
      <c r="I61" s="115">
        <v>6.8322981366459631E-2</v>
      </c>
      <c r="J61" s="115">
        <v>0.4271911663216012</v>
      </c>
      <c r="K61" s="116">
        <v>1.3333333333333335</v>
      </c>
      <c r="L61" s="116">
        <v>1.1098779134295229</v>
      </c>
      <c r="M61" s="117">
        <v>-0.1675915649278579</v>
      </c>
      <c r="N61" s="137">
        <f t="shared" si="0"/>
        <v>0.25873768937834746</v>
      </c>
      <c r="O61" s="41" t="s">
        <v>76</v>
      </c>
      <c r="P61" s="134" t="s">
        <v>23</v>
      </c>
      <c r="Q61" s="48">
        <v>850282</v>
      </c>
    </row>
    <row r="62" spans="1:17" x14ac:dyDescent="0.35">
      <c r="A62" s="96" t="s">
        <v>221</v>
      </c>
      <c r="B62" s="97" t="s">
        <v>185</v>
      </c>
      <c r="C62" s="100" t="s">
        <v>23</v>
      </c>
      <c r="D62" s="118" t="s">
        <v>77</v>
      </c>
      <c r="E62" s="119">
        <v>7</v>
      </c>
      <c r="F62" s="119">
        <v>16</v>
      </c>
      <c r="G62" s="120">
        <v>1.2857142857142858</v>
      </c>
      <c r="H62" s="121">
        <v>3.3018867924528301E-2</v>
      </c>
      <c r="I62" s="121">
        <v>5.6537102473498232E-2</v>
      </c>
      <c r="J62" s="121">
        <v>0.71226653205451795</v>
      </c>
      <c r="K62" s="122">
        <v>3.7303490540900612</v>
      </c>
      <c r="L62" s="122">
        <v>7.1190211345939938</v>
      </c>
      <c r="M62" s="123">
        <v>0.90840616558080423</v>
      </c>
      <c r="N62" s="137">
        <f t="shared" si="0"/>
        <v>0.31703163282188868</v>
      </c>
      <c r="O62" s="41" t="s">
        <v>77</v>
      </c>
      <c r="P62" s="134" t="s">
        <v>23</v>
      </c>
      <c r="Q62" s="48">
        <v>1009363</v>
      </c>
    </row>
    <row r="63" spans="1:17" x14ac:dyDescent="0.35">
      <c r="A63" s="96" t="s">
        <v>222</v>
      </c>
      <c r="B63" s="97" t="s">
        <v>173</v>
      </c>
      <c r="C63" s="100" t="s">
        <v>23</v>
      </c>
      <c r="D63" s="112" t="s">
        <v>78</v>
      </c>
      <c r="E63" s="113">
        <v>9</v>
      </c>
      <c r="F63" s="113">
        <v>7</v>
      </c>
      <c r="G63" s="114">
        <v>-0.22222222222222221</v>
      </c>
      <c r="H63" s="115">
        <v>7.5630252100840331E-2</v>
      </c>
      <c r="I63" s="115">
        <v>5.46875E-2</v>
      </c>
      <c r="J63" s="115">
        <v>-0.27690972222222215</v>
      </c>
      <c r="K63" s="116">
        <v>1.7438480914551442</v>
      </c>
      <c r="L63" s="116">
        <v>0.95870711497637473</v>
      </c>
      <c r="M63" s="117">
        <v>-0.45023473106743661</v>
      </c>
      <c r="N63" s="137">
        <f t="shared" si="0"/>
        <v>0.20931480797609023</v>
      </c>
      <c r="O63" s="41" t="s">
        <v>78</v>
      </c>
      <c r="P63" s="134" t="s">
        <v>23</v>
      </c>
      <c r="Q63" s="48">
        <v>668849</v>
      </c>
    </row>
    <row r="64" spans="1:17" x14ac:dyDescent="0.35">
      <c r="A64" s="96" t="s">
        <v>101</v>
      </c>
      <c r="B64" s="97" t="s">
        <v>173</v>
      </c>
      <c r="C64" s="98" t="s">
        <v>29</v>
      </c>
      <c r="D64" s="118" t="s">
        <v>101</v>
      </c>
      <c r="E64" s="119">
        <v>4</v>
      </c>
      <c r="F64" s="119">
        <v>5</v>
      </c>
      <c r="G64" s="120">
        <v>0.25</v>
      </c>
      <c r="H64" s="121">
        <v>7.8431372549019607E-2</v>
      </c>
      <c r="I64" s="121">
        <v>0.1</v>
      </c>
      <c r="J64" s="121">
        <v>0.27500000000000008</v>
      </c>
      <c r="K64" s="122">
        <v>7.0360598065083551</v>
      </c>
      <c r="L64" s="122">
        <v>14.224751066856332</v>
      </c>
      <c r="M64" s="123">
        <v>1.0216927453769562</v>
      </c>
      <c r="N64" s="137">
        <f t="shared" si="0"/>
        <v>0.47152462773130643</v>
      </c>
      <c r="O64" s="132" t="s">
        <v>101</v>
      </c>
      <c r="P64" s="133" t="s">
        <v>29</v>
      </c>
      <c r="Q64" s="48">
        <v>212078</v>
      </c>
    </row>
    <row r="65" spans="1:17" x14ac:dyDescent="0.35">
      <c r="A65" s="101" t="s">
        <v>223</v>
      </c>
      <c r="B65" s="102" t="s">
        <v>195</v>
      </c>
      <c r="C65" s="98" t="s">
        <v>29</v>
      </c>
      <c r="D65" s="112" t="s">
        <v>102</v>
      </c>
      <c r="E65" s="113">
        <v>2</v>
      </c>
      <c r="F65" s="113">
        <v>4</v>
      </c>
      <c r="G65" s="114">
        <v>1</v>
      </c>
      <c r="H65" s="115">
        <v>8.6956521739130436E-3</v>
      </c>
      <c r="I65" s="115">
        <v>1.7316017316017316E-2</v>
      </c>
      <c r="J65" s="115">
        <v>0.9913419913419913</v>
      </c>
      <c r="K65" s="116">
        <v>4</v>
      </c>
      <c r="L65" s="116">
        <v>6.2695924764890272</v>
      </c>
      <c r="M65" s="117">
        <v>0.56739811912225679</v>
      </c>
      <c r="N65" s="137">
        <f t="shared" si="0"/>
        <v>0.25314052463373732</v>
      </c>
      <c r="O65" s="132" t="s">
        <v>102</v>
      </c>
      <c r="P65" s="133" t="s">
        <v>29</v>
      </c>
      <c r="Q65" s="48">
        <v>316030</v>
      </c>
    </row>
    <row r="66" spans="1:17" x14ac:dyDescent="0.35">
      <c r="A66" s="96" t="s">
        <v>224</v>
      </c>
      <c r="B66" s="99" t="s">
        <v>204</v>
      </c>
      <c r="C66" s="100" t="s">
        <v>23</v>
      </c>
      <c r="D66" s="118" t="s">
        <v>79</v>
      </c>
      <c r="E66" s="119">
        <v>13</v>
      </c>
      <c r="F66" s="119">
        <v>18</v>
      </c>
      <c r="G66" s="120">
        <v>0.38461538461538464</v>
      </c>
      <c r="H66" s="121">
        <v>4.7445255474452552E-2</v>
      </c>
      <c r="I66" s="121">
        <v>6.545454545454546E-2</v>
      </c>
      <c r="J66" s="121">
        <v>0.37958041958041977</v>
      </c>
      <c r="K66" s="122">
        <v>4.9420262307546095</v>
      </c>
      <c r="L66" s="122">
        <v>5.4045939048190972</v>
      </c>
      <c r="M66" s="123">
        <v>9.3598789740510377E-2</v>
      </c>
      <c r="N66" s="137">
        <f t="shared" si="0"/>
        <v>0.68235320876596417</v>
      </c>
      <c r="O66" s="41" t="s">
        <v>79</v>
      </c>
      <c r="P66" s="134" t="s">
        <v>23</v>
      </c>
      <c r="Q66" s="48">
        <v>527586</v>
      </c>
    </row>
    <row r="67" spans="1:17" x14ac:dyDescent="0.35">
      <c r="A67" s="96" t="s">
        <v>80</v>
      </c>
      <c r="B67" s="97" t="s">
        <v>211</v>
      </c>
      <c r="C67" s="100" t="s">
        <v>23</v>
      </c>
      <c r="D67" s="112" t="s">
        <v>80</v>
      </c>
      <c r="E67" s="113">
        <v>2</v>
      </c>
      <c r="F67" s="113">
        <v>3</v>
      </c>
      <c r="G67" s="114">
        <v>0.5</v>
      </c>
      <c r="H67" s="115">
        <v>8.1632653061224497E-3</v>
      </c>
      <c r="I67" s="115">
        <v>1.2448132780082987E-2</v>
      </c>
      <c r="J67" s="115">
        <v>0.52489626556016578</v>
      </c>
      <c r="K67" s="116">
        <v>6.2111801242236018</v>
      </c>
      <c r="L67" s="116">
        <v>11.214953271028037</v>
      </c>
      <c r="M67" s="117">
        <v>0.80560747663551413</v>
      </c>
      <c r="N67" s="137">
        <f t="shared" si="0"/>
        <v>0.15003525828569714</v>
      </c>
      <c r="O67" s="41" t="s">
        <v>80</v>
      </c>
      <c r="P67" s="134" t="s">
        <v>23</v>
      </c>
      <c r="Q67" s="48">
        <v>399906</v>
      </c>
    </row>
    <row r="68" spans="1:17" x14ac:dyDescent="0.35">
      <c r="A68" s="96" t="s">
        <v>225</v>
      </c>
      <c r="B68" s="97" t="s">
        <v>226</v>
      </c>
      <c r="C68" s="106" t="s">
        <v>29</v>
      </c>
      <c r="D68" s="118" t="s">
        <v>95</v>
      </c>
      <c r="E68" s="119">
        <v>3</v>
      </c>
      <c r="F68" s="119">
        <v>2</v>
      </c>
      <c r="G68" s="120">
        <v>-0.33333333333333331</v>
      </c>
      <c r="H68" s="121">
        <v>2.9126213592233011E-2</v>
      </c>
      <c r="I68" s="121">
        <v>1.9607843137254902E-2</v>
      </c>
      <c r="J68" s="121">
        <v>-0.32679738562091504</v>
      </c>
      <c r="K68" s="122">
        <v>2.3364485981308412</v>
      </c>
      <c r="L68" s="122">
        <v>1.1207621182404035</v>
      </c>
      <c r="M68" s="123">
        <v>-0.52031381339310734</v>
      </c>
      <c r="N68" s="137">
        <f t="shared" ref="N68:N71" si="1">((F68/5)/Q68)*100000</f>
        <v>0.11441745781571352</v>
      </c>
      <c r="O68" s="41" t="s">
        <v>225</v>
      </c>
      <c r="P68" s="135" t="s">
        <v>29</v>
      </c>
      <c r="Q68" s="48">
        <v>349597</v>
      </c>
    </row>
    <row r="69" spans="1:17" x14ac:dyDescent="0.35">
      <c r="A69" s="96" t="s">
        <v>227</v>
      </c>
      <c r="B69" s="97" t="s">
        <v>228</v>
      </c>
      <c r="C69" s="100" t="s">
        <v>23</v>
      </c>
      <c r="D69" s="112" t="s">
        <v>81</v>
      </c>
      <c r="E69" s="113">
        <v>3</v>
      </c>
      <c r="F69" s="113">
        <v>6</v>
      </c>
      <c r="G69" s="114">
        <v>1</v>
      </c>
      <c r="H69" s="115">
        <v>2.3622047244094488E-2</v>
      </c>
      <c r="I69" s="115">
        <v>5.6603773584905662E-2</v>
      </c>
      <c r="J69" s="115">
        <v>1.3962264150943398</v>
      </c>
      <c r="K69" s="116">
        <v>4.3227665706051877</v>
      </c>
      <c r="L69" s="116">
        <v>9.4786729857819907</v>
      </c>
      <c r="M69" s="117">
        <v>1.192733017377567</v>
      </c>
      <c r="N69" s="137">
        <f t="shared" si="1"/>
        <v>0.26682498282314171</v>
      </c>
      <c r="O69" s="41" t="s">
        <v>81</v>
      </c>
      <c r="P69" s="134" t="s">
        <v>23</v>
      </c>
      <c r="Q69" s="48">
        <v>449733</v>
      </c>
    </row>
    <row r="70" spans="1:17" x14ac:dyDescent="0.35">
      <c r="A70" s="96" t="s">
        <v>229</v>
      </c>
      <c r="B70" s="97" t="s">
        <v>230</v>
      </c>
      <c r="C70" s="100" t="s">
        <v>23</v>
      </c>
      <c r="D70" s="118" t="s">
        <v>82</v>
      </c>
      <c r="E70" s="119">
        <v>5</v>
      </c>
      <c r="F70" s="119">
        <v>4</v>
      </c>
      <c r="G70" s="120">
        <v>-0.2</v>
      </c>
      <c r="H70" s="121">
        <v>3.1645569620253167E-2</v>
      </c>
      <c r="I70" s="121">
        <v>3.7037037037037035E-2</v>
      </c>
      <c r="J70" s="121">
        <v>0.17037037037037023</v>
      </c>
      <c r="K70" s="122">
        <v>1.3163090693694879</v>
      </c>
      <c r="L70" s="122">
        <v>0.54392167527875979</v>
      </c>
      <c r="M70" s="123">
        <v>-0.58678270329072613</v>
      </c>
      <c r="N70" s="137">
        <f t="shared" si="1"/>
        <v>0.12139439673813256</v>
      </c>
      <c r="O70" s="41" t="s">
        <v>82</v>
      </c>
      <c r="P70" s="134" t="s">
        <v>23</v>
      </c>
      <c r="Q70" s="48">
        <v>659009</v>
      </c>
    </row>
    <row r="71" spans="1:17" x14ac:dyDescent="0.35">
      <c r="A71" s="96" t="s">
        <v>231</v>
      </c>
      <c r="B71" s="99" t="s">
        <v>232</v>
      </c>
      <c r="C71" s="100" t="s">
        <v>23</v>
      </c>
      <c r="D71" s="88" t="s">
        <v>83</v>
      </c>
      <c r="E71" s="89">
        <v>1</v>
      </c>
      <c r="F71" s="89">
        <v>3</v>
      </c>
      <c r="G71" s="90">
        <v>2</v>
      </c>
      <c r="H71" s="91">
        <v>7.2992700729927005E-3</v>
      </c>
      <c r="I71" s="91">
        <v>1.8404907975460124E-2</v>
      </c>
      <c r="J71" s="91">
        <v>1.5214723926380371</v>
      </c>
      <c r="K71" s="92">
        <v>4.4543429844097995</v>
      </c>
      <c r="L71" s="92">
        <v>10.928961748633879</v>
      </c>
      <c r="M71" s="93">
        <v>1.4535519125683061</v>
      </c>
      <c r="N71" s="137">
        <f t="shared" si="1"/>
        <v>0.15462602407527193</v>
      </c>
      <c r="O71" s="136" t="s">
        <v>235</v>
      </c>
      <c r="P71" s="134" t="s">
        <v>23</v>
      </c>
      <c r="Q71" s="48">
        <v>388033</v>
      </c>
    </row>
  </sheetData>
  <mergeCells count="3">
    <mergeCell ref="E1:G1"/>
    <mergeCell ref="H1:J1"/>
    <mergeCell ref="K1:M1"/>
  </mergeCells>
  <conditionalFormatting sqref="E3:E71">
    <cfRule type="top10" dxfId="83" priority="19" bottom="1" rank="10"/>
    <cfRule type="top10" dxfId="82" priority="20" rank="10"/>
  </conditionalFormatting>
  <conditionalFormatting sqref="F3:F71">
    <cfRule type="top10" dxfId="81" priority="17" bottom="1" rank="10"/>
    <cfRule type="top10" dxfId="80" priority="18" rank="10"/>
  </conditionalFormatting>
  <conditionalFormatting sqref="G3:G10 G12:G71">
    <cfRule type="cellIs" dxfId="79" priority="15" operator="lessThan">
      <formula>0</formula>
    </cfRule>
    <cfRule type="cellIs" dxfId="78" priority="16" operator="greaterThan">
      <formula>0</formula>
    </cfRule>
  </conditionalFormatting>
  <conditionalFormatting sqref="H3:H71">
    <cfRule type="top10" dxfId="77" priority="13" bottom="1" rank="10"/>
    <cfRule type="top10" dxfId="76" priority="14" rank="10"/>
  </conditionalFormatting>
  <conditionalFormatting sqref="I3:I71">
    <cfRule type="top10" dxfId="75" priority="11" bottom="1" rank="10"/>
    <cfRule type="top10" dxfId="74" priority="12" rank="10"/>
  </conditionalFormatting>
  <conditionalFormatting sqref="J3:J10 J12:J13 J15:J22 J24:J44 J46:J71">
    <cfRule type="cellIs" dxfId="73" priority="9" operator="lessThan">
      <formula>0</formula>
    </cfRule>
    <cfRule type="cellIs" dxfId="72" priority="10" operator="greaterThan">
      <formula>0</formula>
    </cfRule>
  </conditionalFormatting>
  <conditionalFormatting sqref="K3:K71">
    <cfRule type="top10" dxfId="71" priority="7" bottom="1" rank="10"/>
    <cfRule type="top10" dxfId="70" priority="8" rank="10"/>
  </conditionalFormatting>
  <conditionalFormatting sqref="L3:L71">
    <cfRule type="top10" dxfId="69" priority="5" bottom="1" rank="10"/>
    <cfRule type="top10" dxfId="68" priority="6" rank="10"/>
  </conditionalFormatting>
  <conditionalFormatting sqref="M3:N3 M12:M13 M15:M22 M24:M44 M46:M71 M4:M10">
    <cfRule type="cellIs" dxfId="67" priority="3" operator="lessThan">
      <formula>0</formula>
    </cfRule>
    <cfRule type="cellIs" dxfId="66" priority="4" operator="greaterThan">
      <formula>0</formula>
    </cfRule>
  </conditionalFormatting>
  <conditionalFormatting sqref="N4:N71">
    <cfRule type="cellIs" dxfId="65" priority="1" operator="lessThan">
      <formula>0</formula>
    </cfRule>
    <cfRule type="cellIs" dxfId="64" priority="2" operator="greater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71"/>
  <sheetViews>
    <sheetView topLeftCell="A42" zoomScale="70" zoomScaleNormal="70" workbookViewId="0">
      <selection activeCell="M1" activeCellId="2" sqref="A1:C71 G1:I71 M1:M71"/>
    </sheetView>
  </sheetViews>
  <sheetFormatPr defaultColWidth="8.81640625" defaultRowHeight="14.5" x14ac:dyDescent="0.35"/>
  <cols>
    <col min="1" max="1" width="20.6328125" bestFit="1" customWidth="1"/>
    <col min="2" max="3" width="10.453125" bestFit="1" customWidth="1"/>
    <col min="4" max="4" width="17.453125" style="54" customWidth="1"/>
    <col min="5" max="5" width="15.1796875" style="54" bestFit="1" customWidth="1"/>
    <col min="6" max="6" width="7.81640625" style="54" bestFit="1" customWidth="1"/>
    <col min="7" max="8" width="15.1796875" style="71" bestFit="1" customWidth="1"/>
    <col min="9" max="9" width="7.81640625" style="54" bestFit="1" customWidth="1"/>
    <col min="13" max="13" width="25" style="48" customWidth="1"/>
  </cols>
  <sheetData>
    <row r="1" spans="1:13" s="48" customFormat="1" ht="36" customHeight="1" x14ac:dyDescent="0.35">
      <c r="D1" s="265" t="s">
        <v>136</v>
      </c>
      <c r="E1" s="265"/>
      <c r="F1" s="265"/>
      <c r="G1" s="266" t="s">
        <v>137</v>
      </c>
      <c r="H1" s="266"/>
      <c r="I1" s="266"/>
      <c r="J1" s="267" t="s">
        <v>138</v>
      </c>
      <c r="K1" s="267"/>
      <c r="L1" s="267"/>
      <c r="M1" s="72" t="s">
        <v>236</v>
      </c>
    </row>
    <row r="2" spans="1:13" s="56" customFormat="1" ht="58" x14ac:dyDescent="0.35">
      <c r="A2" s="94" t="s">
        <v>160</v>
      </c>
      <c r="B2" s="95" t="s">
        <v>161</v>
      </c>
      <c r="C2" s="95" t="s">
        <v>3</v>
      </c>
      <c r="D2" s="108" t="s">
        <v>133</v>
      </c>
      <c r="E2" s="108" t="s">
        <v>134</v>
      </c>
      <c r="F2" s="109" t="s">
        <v>105</v>
      </c>
      <c r="G2" s="109" t="s">
        <v>140</v>
      </c>
      <c r="H2" s="109" t="s">
        <v>141</v>
      </c>
      <c r="I2" s="109" t="s">
        <v>105</v>
      </c>
      <c r="J2" s="110" t="s">
        <v>139</v>
      </c>
      <c r="K2" s="110" t="s">
        <v>142</v>
      </c>
      <c r="L2" s="111" t="s">
        <v>105</v>
      </c>
      <c r="M2" s="110" t="s">
        <v>142</v>
      </c>
    </row>
    <row r="3" spans="1:13" x14ac:dyDescent="0.35">
      <c r="A3" s="96" t="s">
        <v>162</v>
      </c>
      <c r="B3" s="97" t="s">
        <v>163</v>
      </c>
      <c r="C3" s="98" t="s">
        <v>29</v>
      </c>
      <c r="D3" s="113">
        <v>2</v>
      </c>
      <c r="E3" s="113">
        <v>1</v>
      </c>
      <c r="F3" s="114">
        <v>-0.5</v>
      </c>
      <c r="G3" s="115">
        <v>8.3333333333333329E-2</v>
      </c>
      <c r="H3" s="115">
        <v>3.4482758620689655E-2</v>
      </c>
      <c r="I3" s="115">
        <v>-0.58620689655172409</v>
      </c>
      <c r="J3" s="116">
        <v>9.3240093240093245</v>
      </c>
      <c r="K3" s="116">
        <v>4.7846889952153102</v>
      </c>
      <c r="L3" s="117">
        <v>-0.48684210526315802</v>
      </c>
      <c r="M3" s="137">
        <v>0.20320040640081283</v>
      </c>
    </row>
    <row r="4" spans="1:13" x14ac:dyDescent="0.35">
      <c r="A4" s="96" t="s">
        <v>34</v>
      </c>
      <c r="B4" s="99" t="s">
        <v>164</v>
      </c>
      <c r="C4" s="100" t="s">
        <v>23</v>
      </c>
      <c r="D4" s="119">
        <v>11</v>
      </c>
      <c r="E4" s="119">
        <v>11</v>
      </c>
      <c r="F4" s="120">
        <v>0</v>
      </c>
      <c r="G4" s="121">
        <v>4.9327354260089683E-2</v>
      </c>
      <c r="H4" s="121">
        <v>3.6912751677852351E-2</v>
      </c>
      <c r="I4" s="121">
        <v>-0.2516778523489932</v>
      </c>
      <c r="J4" s="122">
        <v>6.8900720325712497</v>
      </c>
      <c r="K4" s="122">
        <v>5.7667103538663174</v>
      </c>
      <c r="L4" s="123">
        <v>-0.16304062909567496</v>
      </c>
      <c r="M4" s="137">
        <v>0.39507307954078141</v>
      </c>
    </row>
    <row r="5" spans="1:13" x14ac:dyDescent="0.35">
      <c r="A5" s="101" t="s">
        <v>85</v>
      </c>
      <c r="B5" s="102" t="s">
        <v>165</v>
      </c>
      <c r="C5" s="98" t="s">
        <v>29</v>
      </c>
      <c r="D5" s="113">
        <v>4</v>
      </c>
      <c r="E5" s="113">
        <v>3</v>
      </c>
      <c r="F5" s="114">
        <v>-0.25</v>
      </c>
      <c r="G5" s="115">
        <v>4.9382716049382713E-2</v>
      </c>
      <c r="H5" s="115">
        <v>3.2967032967032968E-2</v>
      </c>
      <c r="I5" s="115">
        <v>-0.33241758241758235</v>
      </c>
      <c r="J5" s="116">
        <v>4.9019607843137258</v>
      </c>
      <c r="K5" s="116">
        <v>3.1055900621118009</v>
      </c>
      <c r="L5" s="117">
        <v>-0.36645962732919268</v>
      </c>
      <c r="M5" s="137">
        <v>0.20045369352634795</v>
      </c>
    </row>
    <row r="6" spans="1:13" x14ac:dyDescent="0.35">
      <c r="A6" s="101" t="s">
        <v>166</v>
      </c>
      <c r="B6" s="102" t="s">
        <v>167</v>
      </c>
      <c r="C6" s="100" t="s">
        <v>23</v>
      </c>
      <c r="D6" s="119">
        <v>3</v>
      </c>
      <c r="E6" s="119">
        <v>4</v>
      </c>
      <c r="F6" s="124">
        <v>0.33333333333333331</v>
      </c>
      <c r="G6" s="121">
        <v>2.1428571428571429E-2</v>
      </c>
      <c r="H6" s="121">
        <v>3.0769230769230771E-2</v>
      </c>
      <c r="I6" s="121">
        <v>0.43589743589743596</v>
      </c>
      <c r="J6" s="122">
        <v>19.230769230769234</v>
      </c>
      <c r="K6" s="122">
        <v>16.985138004246284</v>
      </c>
      <c r="L6" s="123">
        <v>-0.11677282377919335</v>
      </c>
      <c r="M6" s="137">
        <v>0.20838814375656101</v>
      </c>
    </row>
    <row r="7" spans="1:13" x14ac:dyDescent="0.35">
      <c r="A7" s="101" t="s">
        <v>36</v>
      </c>
      <c r="B7" s="102" t="s">
        <v>168</v>
      </c>
      <c r="C7" s="100" t="s">
        <v>23</v>
      </c>
      <c r="D7" s="113">
        <v>3</v>
      </c>
      <c r="E7" s="113">
        <v>3</v>
      </c>
      <c r="F7" s="114">
        <v>0</v>
      </c>
      <c r="G7" s="115">
        <v>1.1583011583011582E-2</v>
      </c>
      <c r="H7" s="115">
        <v>1.1538461538461539E-2</v>
      </c>
      <c r="I7" s="115">
        <v>-3.8461538461537397E-3</v>
      </c>
      <c r="J7" s="116">
        <v>3.7359900373599007</v>
      </c>
      <c r="K7" s="116">
        <v>3.278688524590164</v>
      </c>
      <c r="L7" s="117">
        <v>-0.1224043715846995</v>
      </c>
      <c r="M7" s="137">
        <v>0.13146996568633895</v>
      </c>
    </row>
    <row r="8" spans="1:13" x14ac:dyDescent="0.35">
      <c r="A8" s="96" t="s">
        <v>169</v>
      </c>
      <c r="B8" s="97" t="s">
        <v>170</v>
      </c>
      <c r="C8" s="100" t="s">
        <v>23</v>
      </c>
      <c r="D8" s="119">
        <v>6</v>
      </c>
      <c r="E8" s="119">
        <v>8</v>
      </c>
      <c r="F8" s="120">
        <v>0.33333333333333331</v>
      </c>
      <c r="G8" s="121">
        <v>2.0761245674740483E-2</v>
      </c>
      <c r="H8" s="121">
        <v>2.0779220779220779E-2</v>
      </c>
      <c r="I8" s="121">
        <v>8.6580086580091817E-4</v>
      </c>
      <c r="J8" s="122">
        <v>2.2358859698155396</v>
      </c>
      <c r="K8" s="122">
        <v>2.2762839664248111</v>
      </c>
      <c r="L8" s="123">
        <v>1.8068003983496707E-2</v>
      </c>
      <c r="M8" s="137">
        <v>0.17625435265631836</v>
      </c>
    </row>
    <row r="9" spans="1:13" x14ac:dyDescent="0.35">
      <c r="A9" s="96" t="s">
        <v>38</v>
      </c>
      <c r="B9" s="97" t="s">
        <v>171</v>
      </c>
      <c r="C9" s="100" t="s">
        <v>23</v>
      </c>
      <c r="D9" s="113">
        <v>4</v>
      </c>
      <c r="E9" s="113">
        <v>5</v>
      </c>
      <c r="F9" s="114">
        <v>0.25</v>
      </c>
      <c r="G9" s="115">
        <v>2.0100502512562814E-2</v>
      </c>
      <c r="H9" s="115">
        <v>2.976190476190476E-2</v>
      </c>
      <c r="I9" s="115">
        <v>0.48065476190476181</v>
      </c>
      <c r="J9" s="116">
        <v>4.3219881145326848</v>
      </c>
      <c r="K9" s="116">
        <v>4.4228217602830613</v>
      </c>
      <c r="L9" s="117">
        <v>2.3330384785493354E-2</v>
      </c>
      <c r="M9" s="137">
        <v>0.1610305958132045</v>
      </c>
    </row>
    <row r="10" spans="1:13" x14ac:dyDescent="0.35">
      <c r="A10" s="96" t="s">
        <v>86</v>
      </c>
      <c r="B10" s="97" t="s">
        <v>172</v>
      </c>
      <c r="C10" s="98" t="s">
        <v>29</v>
      </c>
      <c r="D10" s="119">
        <v>6</v>
      </c>
      <c r="E10" s="119">
        <v>12</v>
      </c>
      <c r="F10" s="120">
        <v>1</v>
      </c>
      <c r="G10" s="121">
        <v>4.0816326530612242E-2</v>
      </c>
      <c r="H10" s="121">
        <v>6.3157894736842107E-2</v>
      </c>
      <c r="I10" s="121">
        <v>0.54736842105263173</v>
      </c>
      <c r="J10" s="122">
        <v>19.323671497584542</v>
      </c>
      <c r="K10" s="122">
        <v>39.408866995073886</v>
      </c>
      <c r="L10" s="123">
        <v>1.0394088669950736</v>
      </c>
      <c r="M10" s="137">
        <v>1.0494372392804359</v>
      </c>
    </row>
    <row r="11" spans="1:13" x14ac:dyDescent="0.35">
      <c r="A11" s="96" t="s">
        <v>87</v>
      </c>
      <c r="B11" s="97" t="s">
        <v>173</v>
      </c>
      <c r="C11" s="98" t="s">
        <v>29</v>
      </c>
      <c r="D11" s="113">
        <v>0</v>
      </c>
      <c r="E11" s="113">
        <v>1</v>
      </c>
      <c r="F11" s="125" t="s">
        <v>132</v>
      </c>
      <c r="G11" s="115">
        <v>0</v>
      </c>
      <c r="H11" s="115">
        <v>0.1</v>
      </c>
      <c r="I11" s="126" t="s">
        <v>132</v>
      </c>
      <c r="J11" s="116">
        <v>0</v>
      </c>
      <c r="K11" s="116">
        <v>1.4306151645207441</v>
      </c>
      <c r="L11" s="127" t="s">
        <v>132</v>
      </c>
      <c r="M11" s="137">
        <v>0.23679287727025172</v>
      </c>
    </row>
    <row r="12" spans="1:13" x14ac:dyDescent="0.35">
      <c r="A12" s="96" t="s">
        <v>39</v>
      </c>
      <c r="B12" s="97" t="s">
        <v>174</v>
      </c>
      <c r="C12" s="100" t="s">
        <v>23</v>
      </c>
      <c r="D12" s="119">
        <v>7</v>
      </c>
      <c r="E12" s="119">
        <v>10</v>
      </c>
      <c r="F12" s="120">
        <v>0.42857142857142855</v>
      </c>
      <c r="G12" s="121">
        <v>6.4220183486238536E-2</v>
      </c>
      <c r="H12" s="121">
        <v>8.1967213114754092E-2</v>
      </c>
      <c r="I12" s="121">
        <v>0.27634660421545648</v>
      </c>
      <c r="J12" s="122">
        <v>2.9768233042738679</v>
      </c>
      <c r="K12" s="122">
        <v>2.7816411682892905</v>
      </c>
      <c r="L12" s="123">
        <v>-6.5567256109676231E-2</v>
      </c>
      <c r="M12" s="137">
        <v>0.30382254332889247</v>
      </c>
    </row>
    <row r="13" spans="1:13" x14ac:dyDescent="0.35">
      <c r="A13" s="96" t="s">
        <v>88</v>
      </c>
      <c r="B13" s="97" t="s">
        <v>175</v>
      </c>
      <c r="C13" s="98" t="s">
        <v>29</v>
      </c>
      <c r="D13" s="113">
        <v>2</v>
      </c>
      <c r="E13" s="113">
        <v>1</v>
      </c>
      <c r="F13" s="114">
        <v>-0.5</v>
      </c>
      <c r="G13" s="115">
        <v>0.14285714285714285</v>
      </c>
      <c r="H13" s="115">
        <v>9.0909090909090912E-2</v>
      </c>
      <c r="I13" s="115">
        <v>-0.36363636363636359</v>
      </c>
      <c r="J13" s="116">
        <v>0.77519379844961245</v>
      </c>
      <c r="K13" s="116">
        <v>0.3401939105290015</v>
      </c>
      <c r="L13" s="117">
        <v>-0.56114985541758811</v>
      </c>
      <c r="M13" s="137">
        <v>0.18971732119142479</v>
      </c>
    </row>
    <row r="14" spans="1:13" x14ac:dyDescent="0.35">
      <c r="A14" s="96" t="s">
        <v>89</v>
      </c>
      <c r="B14" s="97" t="s">
        <v>176</v>
      </c>
      <c r="C14" s="98" t="s">
        <v>29</v>
      </c>
      <c r="D14" s="119">
        <v>0</v>
      </c>
      <c r="E14" s="119">
        <v>0</v>
      </c>
      <c r="F14" s="120">
        <v>0</v>
      </c>
      <c r="G14" s="121">
        <v>0</v>
      </c>
      <c r="H14" s="121">
        <v>0</v>
      </c>
      <c r="I14" s="128" t="s">
        <v>132</v>
      </c>
      <c r="J14" s="122">
        <v>0</v>
      </c>
      <c r="K14" s="122">
        <v>0</v>
      </c>
      <c r="L14" s="129" t="s">
        <v>132</v>
      </c>
      <c r="M14" s="137">
        <v>0</v>
      </c>
    </row>
    <row r="15" spans="1:13" x14ac:dyDescent="0.35">
      <c r="A15" s="96" t="s">
        <v>90</v>
      </c>
      <c r="B15" s="97" t="s">
        <v>177</v>
      </c>
      <c r="C15" s="98" t="s">
        <v>29</v>
      </c>
      <c r="D15" s="113">
        <v>7</v>
      </c>
      <c r="E15" s="113">
        <v>6</v>
      </c>
      <c r="F15" s="114">
        <v>-0.14285714285714285</v>
      </c>
      <c r="G15" s="115">
        <v>5.8333333333333334E-2</v>
      </c>
      <c r="H15" s="115">
        <v>6.3157894736842107E-2</v>
      </c>
      <c r="I15" s="115">
        <v>8.2706766917293256E-2</v>
      </c>
      <c r="J15" s="116">
        <v>13.333333333333336</v>
      </c>
      <c r="K15" s="116">
        <v>5.644402634054563</v>
      </c>
      <c r="L15" s="117">
        <v>-0.57666980244590782</v>
      </c>
      <c r="M15" s="137">
        <v>0.92387287509238725</v>
      </c>
    </row>
    <row r="16" spans="1:13" x14ac:dyDescent="0.35">
      <c r="A16" s="96" t="s">
        <v>40</v>
      </c>
      <c r="B16" s="99" t="s">
        <v>178</v>
      </c>
      <c r="C16" s="100" t="s">
        <v>23</v>
      </c>
      <c r="D16" s="119">
        <v>8</v>
      </c>
      <c r="E16" s="119">
        <v>7</v>
      </c>
      <c r="F16" s="120">
        <v>-0.125</v>
      </c>
      <c r="G16" s="121">
        <v>2.6578073089700997E-2</v>
      </c>
      <c r="H16" s="121">
        <v>0.02</v>
      </c>
      <c r="I16" s="121">
        <v>-0.2475</v>
      </c>
      <c r="J16" s="122">
        <v>28.673835125448029</v>
      </c>
      <c r="K16" s="122">
        <v>14.957264957264959</v>
      </c>
      <c r="L16" s="123">
        <v>-0.47836538461538458</v>
      </c>
      <c r="M16" s="137">
        <v>0.17308866837942025</v>
      </c>
    </row>
    <row r="17" spans="1:13" x14ac:dyDescent="0.35">
      <c r="A17" s="96" t="s">
        <v>91</v>
      </c>
      <c r="B17" s="97" t="s">
        <v>179</v>
      </c>
      <c r="C17" s="98" t="s">
        <v>29</v>
      </c>
      <c r="D17" s="113">
        <v>3</v>
      </c>
      <c r="E17" s="113">
        <v>3</v>
      </c>
      <c r="F17" s="114">
        <v>0</v>
      </c>
      <c r="G17" s="115">
        <v>2.4390243902439025E-2</v>
      </c>
      <c r="H17" s="115">
        <v>2.1739130434782608E-2</v>
      </c>
      <c r="I17" s="115">
        <v>-0.1086956521739131</v>
      </c>
      <c r="J17" s="116">
        <v>20.338983050847457</v>
      </c>
      <c r="K17" s="116">
        <v>15.037593984962404</v>
      </c>
      <c r="L17" s="117">
        <v>-0.26065162907268175</v>
      </c>
      <c r="M17" s="137">
        <v>0.34195438328526973</v>
      </c>
    </row>
    <row r="18" spans="1:13" x14ac:dyDescent="0.35">
      <c r="A18" s="96" t="s">
        <v>41</v>
      </c>
      <c r="B18" s="97" t="s">
        <v>180</v>
      </c>
      <c r="C18" s="100" t="s">
        <v>23</v>
      </c>
      <c r="D18" s="119">
        <v>26</v>
      </c>
      <c r="E18" s="119">
        <v>30</v>
      </c>
      <c r="F18" s="120">
        <v>0.15384615384615385</v>
      </c>
      <c r="G18" s="121">
        <v>3.3766233766233764E-2</v>
      </c>
      <c r="H18" s="121">
        <v>4.6948356807511735E-2</v>
      </c>
      <c r="I18" s="121">
        <v>0.39039364391477072</v>
      </c>
      <c r="J18" s="122">
        <v>3.5366931918656057</v>
      </c>
      <c r="K18" s="122">
        <v>2.9106432521587275</v>
      </c>
      <c r="L18" s="123">
        <v>-0.1770156204521198</v>
      </c>
      <c r="M18" s="137">
        <v>0.22107451795622501</v>
      </c>
    </row>
    <row r="19" spans="1:13" x14ac:dyDescent="0.35">
      <c r="A19" s="96" t="s">
        <v>181</v>
      </c>
      <c r="B19" s="99" t="s">
        <v>182</v>
      </c>
      <c r="C19" s="100" t="s">
        <v>23</v>
      </c>
      <c r="D19" s="113">
        <v>4</v>
      </c>
      <c r="E19" s="113">
        <v>1</v>
      </c>
      <c r="F19" s="114">
        <v>-0.75</v>
      </c>
      <c r="G19" s="115">
        <v>2.3255813953488372E-2</v>
      </c>
      <c r="H19" s="115">
        <v>6.6225165562913907E-3</v>
      </c>
      <c r="I19" s="115">
        <v>-0.71523178807947019</v>
      </c>
      <c r="J19" s="116">
        <v>8.9485458612975393</v>
      </c>
      <c r="K19" s="116">
        <v>2.0790020790020791</v>
      </c>
      <c r="L19" s="117">
        <v>-0.76767151767151776</v>
      </c>
      <c r="M19" s="137">
        <v>5.1392083049606213E-2</v>
      </c>
    </row>
    <row r="20" spans="1:13" x14ac:dyDescent="0.35">
      <c r="A20" s="101" t="s">
        <v>183</v>
      </c>
      <c r="B20" s="102" t="s">
        <v>175</v>
      </c>
      <c r="C20" s="100" t="s">
        <v>23</v>
      </c>
      <c r="D20" s="119">
        <v>5</v>
      </c>
      <c r="E20" s="119">
        <v>2</v>
      </c>
      <c r="F20" s="120">
        <v>-0.6</v>
      </c>
      <c r="G20" s="121">
        <v>4.6728971962616821E-2</v>
      </c>
      <c r="H20" s="121">
        <v>1.3698630136986301E-2</v>
      </c>
      <c r="I20" s="121">
        <v>-0.70684931506849313</v>
      </c>
      <c r="J20" s="122">
        <v>9.2081031307550649</v>
      </c>
      <c r="K20" s="122">
        <v>3.2362459546925568</v>
      </c>
      <c r="L20" s="123">
        <v>-0.64854368932038842</v>
      </c>
      <c r="M20" s="137">
        <v>8.9134702590922973E-2</v>
      </c>
    </row>
    <row r="21" spans="1:13" x14ac:dyDescent="0.35">
      <c r="A21" s="96" t="s">
        <v>184</v>
      </c>
      <c r="B21" s="97" t="s">
        <v>182</v>
      </c>
      <c r="C21" s="100" t="s">
        <v>23</v>
      </c>
      <c r="D21" s="113">
        <v>10</v>
      </c>
      <c r="E21" s="113">
        <v>13</v>
      </c>
      <c r="F21" s="114">
        <v>0.3</v>
      </c>
      <c r="G21" s="115">
        <v>3.5842293906810034E-2</v>
      </c>
      <c r="H21" s="115">
        <v>5.1999999999999998E-2</v>
      </c>
      <c r="I21" s="115">
        <v>0.45079999999999998</v>
      </c>
      <c r="J21" s="116">
        <v>7.4626865671641793</v>
      </c>
      <c r="K21" s="116">
        <v>8.2487309644670059</v>
      </c>
      <c r="L21" s="117">
        <v>0.10532994923857876</v>
      </c>
      <c r="M21" s="137">
        <v>0.31061911167712813</v>
      </c>
    </row>
    <row r="22" spans="1:13" x14ac:dyDescent="0.35">
      <c r="A22" s="103" t="s">
        <v>45</v>
      </c>
      <c r="B22" s="99" t="s">
        <v>167</v>
      </c>
      <c r="C22" s="100" t="s">
        <v>23</v>
      </c>
      <c r="D22" s="119">
        <v>7</v>
      </c>
      <c r="E22" s="119">
        <v>6</v>
      </c>
      <c r="F22" s="120">
        <v>-0.14285714285714285</v>
      </c>
      <c r="G22" s="121">
        <v>1.0852713178294573E-2</v>
      </c>
      <c r="H22" s="121">
        <v>7.6335877862595417E-3</v>
      </c>
      <c r="I22" s="121">
        <v>-0.29661941112322793</v>
      </c>
      <c r="J22" s="122">
        <v>16.47058823529412</v>
      </c>
      <c r="K22" s="122">
        <v>8.9686098654708513</v>
      </c>
      <c r="L22" s="123">
        <v>-0.45547725816784124</v>
      </c>
      <c r="M22" s="137">
        <v>9.3864911184238828E-2</v>
      </c>
    </row>
    <row r="23" spans="1:13" x14ac:dyDescent="0.35">
      <c r="A23" s="103" t="s">
        <v>92</v>
      </c>
      <c r="B23" s="99" t="s">
        <v>185</v>
      </c>
      <c r="C23" s="98" t="s">
        <v>29</v>
      </c>
      <c r="D23" s="113">
        <v>0</v>
      </c>
      <c r="E23" s="113">
        <v>0</v>
      </c>
      <c r="F23" s="114">
        <v>0</v>
      </c>
      <c r="G23" s="115">
        <v>0</v>
      </c>
      <c r="H23" s="115">
        <v>0</v>
      </c>
      <c r="I23" s="126" t="s">
        <v>132</v>
      </c>
      <c r="J23" s="116">
        <v>0</v>
      </c>
      <c r="K23" s="116">
        <v>0</v>
      </c>
      <c r="L23" s="127" t="s">
        <v>132</v>
      </c>
      <c r="M23" s="137">
        <v>0</v>
      </c>
    </row>
    <row r="24" spans="1:13" x14ac:dyDescent="0.35">
      <c r="A24" s="96" t="s">
        <v>46</v>
      </c>
      <c r="B24" s="97" t="s">
        <v>175</v>
      </c>
      <c r="C24" s="100" t="s">
        <v>23</v>
      </c>
      <c r="D24" s="119">
        <v>8</v>
      </c>
      <c r="E24" s="119">
        <v>11</v>
      </c>
      <c r="F24" s="120">
        <v>0.375</v>
      </c>
      <c r="G24" s="121">
        <v>4.1237113402061855E-2</v>
      </c>
      <c r="H24" s="121">
        <v>4.9107142857142856E-2</v>
      </c>
      <c r="I24" s="121">
        <v>0.19084821428571427</v>
      </c>
      <c r="J24" s="122">
        <v>2.5404890441409971</v>
      </c>
      <c r="K24" s="122">
        <v>2.7160493827160495</v>
      </c>
      <c r="L24" s="123">
        <v>6.9104938271604993E-2</v>
      </c>
      <c r="M24" s="137">
        <v>0.33167345843453144</v>
      </c>
    </row>
    <row r="25" spans="1:13" x14ac:dyDescent="0.35">
      <c r="A25" s="96" t="s">
        <v>186</v>
      </c>
      <c r="B25" s="97" t="s">
        <v>187</v>
      </c>
      <c r="C25" s="100" t="s">
        <v>23</v>
      </c>
      <c r="D25" s="113">
        <v>9</v>
      </c>
      <c r="E25" s="113">
        <v>16</v>
      </c>
      <c r="F25" s="114">
        <v>0.77777777777777779</v>
      </c>
      <c r="G25" s="115">
        <v>1.8072289156626505E-2</v>
      </c>
      <c r="H25" s="115">
        <v>2.7072758037225041E-2</v>
      </c>
      <c r="I25" s="115">
        <v>0.49802594472645234</v>
      </c>
      <c r="J25" s="116">
        <v>29.411764705882351</v>
      </c>
      <c r="K25" s="116">
        <v>20.202020202020201</v>
      </c>
      <c r="L25" s="117">
        <v>-0.31313131313131315</v>
      </c>
      <c r="M25" s="137">
        <v>0.46821753972167401</v>
      </c>
    </row>
    <row r="26" spans="1:13" x14ac:dyDescent="0.35">
      <c r="A26" s="96" t="s">
        <v>188</v>
      </c>
      <c r="B26" s="97" t="s">
        <v>170</v>
      </c>
      <c r="C26" s="100" t="s">
        <v>23</v>
      </c>
      <c r="D26" s="119">
        <v>2</v>
      </c>
      <c r="E26" s="119">
        <v>1</v>
      </c>
      <c r="F26" s="120">
        <v>-0.5</v>
      </c>
      <c r="G26" s="121">
        <v>7.4349442379182153E-3</v>
      </c>
      <c r="H26" s="121">
        <v>3.6496350364963502E-3</v>
      </c>
      <c r="I26" s="121">
        <v>-0.50912408759124084</v>
      </c>
      <c r="J26" s="122">
        <v>10.050251256281408</v>
      </c>
      <c r="K26" s="122">
        <v>3.1595576619273298</v>
      </c>
      <c r="L26" s="123">
        <v>-0.6856240126382307</v>
      </c>
      <c r="M26" s="137">
        <v>2.9496001816953714E-2</v>
      </c>
    </row>
    <row r="27" spans="1:13" x14ac:dyDescent="0.35">
      <c r="A27" s="96" t="s">
        <v>93</v>
      </c>
      <c r="B27" s="97" t="s">
        <v>189</v>
      </c>
      <c r="C27" s="98" t="s">
        <v>29</v>
      </c>
      <c r="D27" s="113">
        <v>5</v>
      </c>
      <c r="E27" s="113">
        <v>1</v>
      </c>
      <c r="F27" s="114">
        <v>-0.8</v>
      </c>
      <c r="G27" s="115">
        <v>0.15151515151515152</v>
      </c>
      <c r="H27" s="115">
        <v>4.1666666666666664E-2</v>
      </c>
      <c r="I27" s="115">
        <v>-0.72500000000000009</v>
      </c>
      <c r="J27" s="116">
        <v>1.6313213703099512</v>
      </c>
      <c r="K27" s="116">
        <v>0.36416605972323385</v>
      </c>
      <c r="L27" s="117">
        <v>-0.77676620538965768</v>
      </c>
      <c r="M27" s="137">
        <v>0.1237248606548757</v>
      </c>
    </row>
    <row r="28" spans="1:13" x14ac:dyDescent="0.35">
      <c r="A28" s="101" t="s">
        <v>94</v>
      </c>
      <c r="B28" s="102" t="s">
        <v>175</v>
      </c>
      <c r="C28" s="98" t="s">
        <v>29</v>
      </c>
      <c r="D28" s="119">
        <v>3</v>
      </c>
      <c r="E28" s="119">
        <v>2</v>
      </c>
      <c r="F28" s="120">
        <v>-0.33333333333333331</v>
      </c>
      <c r="G28" s="121">
        <v>0.12</v>
      </c>
      <c r="H28" s="121">
        <v>0.08</v>
      </c>
      <c r="I28" s="121">
        <v>-0.33333333333333331</v>
      </c>
      <c r="J28" s="122">
        <v>1.2391573729863694</v>
      </c>
      <c r="K28" s="122">
        <v>0.72846476051720987</v>
      </c>
      <c r="L28" s="123">
        <v>-0.41212893826261171</v>
      </c>
      <c r="M28" s="137">
        <v>0.2543704014600861</v>
      </c>
    </row>
    <row r="29" spans="1:13" x14ac:dyDescent="0.35">
      <c r="A29" s="96" t="s">
        <v>49</v>
      </c>
      <c r="B29" s="97" t="s">
        <v>170</v>
      </c>
      <c r="C29" s="100" t="s">
        <v>23</v>
      </c>
      <c r="D29" s="113">
        <v>6</v>
      </c>
      <c r="E29" s="113">
        <v>6</v>
      </c>
      <c r="F29" s="114">
        <v>0</v>
      </c>
      <c r="G29" s="115">
        <v>1.7647058823529412E-2</v>
      </c>
      <c r="H29" s="115">
        <v>1.6085790884718499E-2</v>
      </c>
      <c r="I29" s="115">
        <v>-8.8471849865951718E-2</v>
      </c>
      <c r="J29" s="116">
        <v>27.088036117381488</v>
      </c>
      <c r="K29" s="116">
        <v>15.306122448979592</v>
      </c>
      <c r="L29" s="117">
        <v>-0.4349489795918367</v>
      </c>
      <c r="M29" s="137">
        <v>0.14707143995195665</v>
      </c>
    </row>
    <row r="30" spans="1:13" x14ac:dyDescent="0.35">
      <c r="A30" s="104" t="s">
        <v>190</v>
      </c>
      <c r="B30" s="97" t="s">
        <v>185</v>
      </c>
      <c r="C30" s="100" t="s">
        <v>23</v>
      </c>
      <c r="D30" s="119">
        <v>14</v>
      </c>
      <c r="E30" s="119">
        <v>10</v>
      </c>
      <c r="F30" s="120">
        <v>-0.2857142857142857</v>
      </c>
      <c r="G30" s="121">
        <v>8.1871345029239762E-2</v>
      </c>
      <c r="H30" s="121">
        <v>9.1743119266055051E-2</v>
      </c>
      <c r="I30" s="121">
        <v>0.12057667103538676</v>
      </c>
      <c r="J30" s="122">
        <v>20.786933927245734</v>
      </c>
      <c r="K30" s="122">
        <v>9.456264775413711</v>
      </c>
      <c r="L30" s="123">
        <v>-0.54508611955420472</v>
      </c>
      <c r="M30" s="137">
        <v>0.38925121689661685</v>
      </c>
    </row>
    <row r="31" spans="1:13" x14ac:dyDescent="0.35">
      <c r="A31" s="96" t="s">
        <v>191</v>
      </c>
      <c r="B31" s="97" t="s">
        <v>170</v>
      </c>
      <c r="C31" s="100" t="s">
        <v>23</v>
      </c>
      <c r="D31" s="113">
        <v>22</v>
      </c>
      <c r="E31" s="113">
        <v>26</v>
      </c>
      <c r="F31" s="114">
        <v>0.18181818181818182</v>
      </c>
      <c r="G31" s="115">
        <v>2.0202020202020204E-2</v>
      </c>
      <c r="H31" s="115">
        <v>2.4413145539906103E-2</v>
      </c>
      <c r="I31" s="115">
        <v>0.208450704225352</v>
      </c>
      <c r="J31" s="116">
        <v>10.93167701863354</v>
      </c>
      <c r="K31" s="116">
        <v>8.9531680440771364</v>
      </c>
      <c r="L31" s="117">
        <v>-0.18098860505885281</v>
      </c>
      <c r="M31" s="137">
        <v>0.23208255712131939</v>
      </c>
    </row>
    <row r="32" spans="1:13" x14ac:dyDescent="0.35">
      <c r="A32" s="96" t="s">
        <v>52</v>
      </c>
      <c r="B32" s="97" t="s">
        <v>192</v>
      </c>
      <c r="C32" s="100" t="s">
        <v>23</v>
      </c>
      <c r="D32" s="119">
        <v>9</v>
      </c>
      <c r="E32" s="119">
        <v>11</v>
      </c>
      <c r="F32" s="120">
        <v>0.22222222222222221</v>
      </c>
      <c r="G32" s="121">
        <v>2.4064171122994651E-2</v>
      </c>
      <c r="H32" s="121">
        <v>2.5821596244131457E-2</v>
      </c>
      <c r="I32" s="121">
        <v>7.303077725612947E-2</v>
      </c>
      <c r="J32" s="122">
        <v>12.56106071179344</v>
      </c>
      <c r="K32" s="122">
        <v>11.213047910295618</v>
      </c>
      <c r="L32" s="123">
        <v>-0.10731679691924326</v>
      </c>
      <c r="M32" s="137">
        <v>0.25984026910003144</v>
      </c>
    </row>
    <row r="33" spans="1:13" x14ac:dyDescent="0.35">
      <c r="A33" s="96" t="s">
        <v>53</v>
      </c>
      <c r="B33" s="97" t="s">
        <v>193</v>
      </c>
      <c r="C33" s="100" t="s">
        <v>23</v>
      </c>
      <c r="D33" s="113">
        <v>24</v>
      </c>
      <c r="E33" s="113">
        <v>27</v>
      </c>
      <c r="F33" s="114">
        <v>0.125</v>
      </c>
      <c r="G33" s="115">
        <v>4.2105263157894736E-2</v>
      </c>
      <c r="H33" s="115">
        <v>4.3689320388349516E-2</v>
      </c>
      <c r="I33" s="115">
        <v>3.762135922330103E-2</v>
      </c>
      <c r="J33" s="116">
        <v>30.670926517571885</v>
      </c>
      <c r="K33" s="116">
        <v>24.053452115812917</v>
      </c>
      <c r="L33" s="117">
        <v>-0.21575723830734972</v>
      </c>
      <c r="M33" s="137">
        <v>0.63038747816991514</v>
      </c>
    </row>
    <row r="34" spans="1:13" x14ac:dyDescent="0.35">
      <c r="A34" s="105" t="s">
        <v>194</v>
      </c>
      <c r="B34" s="99" t="s">
        <v>195</v>
      </c>
      <c r="C34" s="100" t="s">
        <v>23</v>
      </c>
      <c r="D34" s="119">
        <v>3</v>
      </c>
      <c r="E34" s="119">
        <v>6</v>
      </c>
      <c r="F34" s="120">
        <v>1</v>
      </c>
      <c r="G34" s="121">
        <v>9.7719869706840382E-3</v>
      </c>
      <c r="H34" s="121">
        <v>2.2140221402214021E-2</v>
      </c>
      <c r="I34" s="121">
        <v>1.2656826568265682</v>
      </c>
      <c r="J34" s="122">
        <v>10.398613518197573</v>
      </c>
      <c r="K34" s="122">
        <v>15.768725361366622</v>
      </c>
      <c r="L34" s="123">
        <v>0.5164257555847569</v>
      </c>
      <c r="M34" s="137">
        <v>0.25436285284896992</v>
      </c>
    </row>
    <row r="35" spans="1:13" x14ac:dyDescent="0.35">
      <c r="A35" s="96" t="s">
        <v>196</v>
      </c>
      <c r="B35" s="97" t="s">
        <v>197</v>
      </c>
      <c r="C35" s="100" t="s">
        <v>23</v>
      </c>
      <c r="D35" s="113">
        <v>8</v>
      </c>
      <c r="E35" s="113">
        <v>6</v>
      </c>
      <c r="F35" s="114">
        <v>-0.25</v>
      </c>
      <c r="G35" s="115">
        <v>4.5454545454545456E-2</v>
      </c>
      <c r="H35" s="115">
        <v>2.4291497975708502E-2</v>
      </c>
      <c r="I35" s="115">
        <v>-0.46558704453441296</v>
      </c>
      <c r="J35" s="116">
        <v>13.570822731128075</v>
      </c>
      <c r="K35" s="116">
        <v>10.781671159029651</v>
      </c>
      <c r="L35" s="117">
        <v>-0.20552560646900261</v>
      </c>
      <c r="M35" s="137">
        <v>0.19566440293822709</v>
      </c>
    </row>
    <row r="36" spans="1:13" x14ac:dyDescent="0.35">
      <c r="A36" s="101" t="s">
        <v>198</v>
      </c>
      <c r="B36" s="102" t="s">
        <v>185</v>
      </c>
      <c r="C36" s="100" t="s">
        <v>23</v>
      </c>
      <c r="D36" s="119">
        <v>10</v>
      </c>
      <c r="E36" s="119">
        <v>3</v>
      </c>
      <c r="F36" s="120">
        <v>-0.7</v>
      </c>
      <c r="G36" s="121">
        <v>6.535947712418301E-2</v>
      </c>
      <c r="H36" s="121">
        <v>1.9108280254777069E-2</v>
      </c>
      <c r="I36" s="121">
        <v>-0.70764331210191089</v>
      </c>
      <c r="J36" s="122">
        <v>8.2884376295068378</v>
      </c>
      <c r="K36" s="122">
        <v>2.8957528957528957</v>
      </c>
      <c r="L36" s="123">
        <v>-0.65062741312741312</v>
      </c>
      <c r="M36" s="137">
        <v>0.12771582377770635</v>
      </c>
    </row>
    <row r="37" spans="1:13" x14ac:dyDescent="0.35">
      <c r="A37" s="96" t="s">
        <v>199</v>
      </c>
      <c r="B37" s="102" t="s">
        <v>185</v>
      </c>
      <c r="C37" s="100" t="s">
        <v>23</v>
      </c>
      <c r="D37" s="113">
        <v>36</v>
      </c>
      <c r="E37" s="113">
        <v>64</v>
      </c>
      <c r="F37" s="114">
        <v>0.77777777777777779</v>
      </c>
      <c r="G37" s="115">
        <v>2.8685258964143426E-2</v>
      </c>
      <c r="H37" s="115">
        <v>5.0235478806907381E-2</v>
      </c>
      <c r="I37" s="115">
        <v>0.75126460840746567</v>
      </c>
      <c r="J37" s="116">
        <v>4.5708481462671404</v>
      </c>
      <c r="K37" s="116">
        <v>5.9333426041811528</v>
      </c>
      <c r="L37" s="117">
        <v>0.29808350973696562</v>
      </c>
      <c r="M37" s="137">
        <v>0.3266246001400403</v>
      </c>
    </row>
    <row r="38" spans="1:13" x14ac:dyDescent="0.35">
      <c r="A38" s="96" t="s">
        <v>58</v>
      </c>
      <c r="B38" s="97" t="s">
        <v>200</v>
      </c>
      <c r="C38" s="100" t="s">
        <v>23</v>
      </c>
      <c r="D38" s="119">
        <v>8</v>
      </c>
      <c r="E38" s="119">
        <v>7</v>
      </c>
      <c r="F38" s="120">
        <v>-0.125</v>
      </c>
      <c r="G38" s="121">
        <v>2.4096385542168676E-2</v>
      </c>
      <c r="H38" s="121">
        <v>1.8617021276595744E-2</v>
      </c>
      <c r="I38" s="121">
        <v>-0.22739361702127667</v>
      </c>
      <c r="J38" s="122">
        <v>14.42741208295762</v>
      </c>
      <c r="K38" s="122">
        <v>12.152777777777779</v>
      </c>
      <c r="L38" s="123">
        <v>-0.15766059027777773</v>
      </c>
      <c r="M38" s="137">
        <v>0.22891788878841937</v>
      </c>
    </row>
    <row r="39" spans="1:13" x14ac:dyDescent="0.35">
      <c r="A39" s="96" t="s">
        <v>201</v>
      </c>
      <c r="B39" s="97" t="s">
        <v>202</v>
      </c>
      <c r="C39" s="98" t="s">
        <v>29</v>
      </c>
      <c r="D39" s="113">
        <v>1</v>
      </c>
      <c r="E39" s="113">
        <v>5</v>
      </c>
      <c r="F39" s="114">
        <v>4</v>
      </c>
      <c r="G39" s="115">
        <v>1.6666666666666666E-2</v>
      </c>
      <c r="H39" s="115">
        <v>0.12195121951219512</v>
      </c>
      <c r="I39" s="115">
        <v>6.3170731707317076</v>
      </c>
      <c r="J39" s="116">
        <v>0.3166059838530948</v>
      </c>
      <c r="K39" s="116">
        <v>1.3777900248002206</v>
      </c>
      <c r="L39" s="117">
        <v>3.3517497933314973</v>
      </c>
      <c r="M39" s="137">
        <v>0.40644788931611076</v>
      </c>
    </row>
    <row r="40" spans="1:13" x14ac:dyDescent="0.35">
      <c r="A40" s="96" t="s">
        <v>203</v>
      </c>
      <c r="B40" s="97" t="s">
        <v>179</v>
      </c>
      <c r="C40" s="100" t="s">
        <v>23</v>
      </c>
      <c r="D40" s="119">
        <v>7</v>
      </c>
      <c r="E40" s="119">
        <v>6</v>
      </c>
      <c r="F40" s="120">
        <v>-0.14285714285714285</v>
      </c>
      <c r="G40" s="121">
        <v>1.5659955257270694E-2</v>
      </c>
      <c r="H40" s="121">
        <v>1.2500000000000001E-2</v>
      </c>
      <c r="I40" s="121">
        <v>-0.20178571428571426</v>
      </c>
      <c r="J40" s="122">
        <v>24.866785079928952</v>
      </c>
      <c r="K40" s="122">
        <v>17.595307917888565</v>
      </c>
      <c r="L40" s="123">
        <v>-0.29241726015919556</v>
      </c>
      <c r="M40" s="137">
        <v>0.18296671378059545</v>
      </c>
    </row>
    <row r="41" spans="1:13" x14ac:dyDescent="0.35">
      <c r="A41" s="104" t="s">
        <v>60</v>
      </c>
      <c r="B41" s="97" t="s">
        <v>204</v>
      </c>
      <c r="C41" s="100" t="s">
        <v>23</v>
      </c>
      <c r="D41" s="113">
        <v>11</v>
      </c>
      <c r="E41" s="113">
        <v>10</v>
      </c>
      <c r="F41" s="114">
        <v>-9.0909090909090912E-2</v>
      </c>
      <c r="G41" s="115">
        <v>6.9182389937106917E-2</v>
      </c>
      <c r="H41" s="115">
        <v>5.8479532163742687E-2</v>
      </c>
      <c r="I41" s="115">
        <v>-0.15470494417862843</v>
      </c>
      <c r="J41" s="116">
        <v>10.923535253227406</v>
      </c>
      <c r="K41" s="116">
        <v>10.964912280701753</v>
      </c>
      <c r="L41" s="117">
        <v>3.7878787878788595E-3</v>
      </c>
      <c r="M41" s="137">
        <v>0.4251194585678576</v>
      </c>
    </row>
    <row r="42" spans="1:13" x14ac:dyDescent="0.35">
      <c r="A42" s="96" t="s">
        <v>205</v>
      </c>
      <c r="B42" s="99" t="s">
        <v>193</v>
      </c>
      <c r="C42" s="100" t="s">
        <v>23</v>
      </c>
      <c r="D42" s="119">
        <v>5</v>
      </c>
      <c r="E42" s="119">
        <v>13</v>
      </c>
      <c r="F42" s="120">
        <v>1.6</v>
      </c>
      <c r="G42" s="121">
        <v>2.2421524663677129E-2</v>
      </c>
      <c r="H42" s="121">
        <v>5.2845528455284556E-2</v>
      </c>
      <c r="I42" s="121">
        <v>1.3569105691056913</v>
      </c>
      <c r="J42" s="122">
        <v>9.7276264591439698</v>
      </c>
      <c r="K42" s="122">
        <v>12.94176207068193</v>
      </c>
      <c r="L42" s="123">
        <v>0.3304131408661023</v>
      </c>
      <c r="M42" s="137">
        <v>0.60098654252442085</v>
      </c>
    </row>
    <row r="43" spans="1:13" x14ac:dyDescent="0.35">
      <c r="A43" s="96" t="s">
        <v>62</v>
      </c>
      <c r="B43" s="97" t="s">
        <v>202</v>
      </c>
      <c r="C43" s="100" t="s">
        <v>23</v>
      </c>
      <c r="D43" s="113">
        <v>2</v>
      </c>
      <c r="E43" s="113">
        <v>4</v>
      </c>
      <c r="F43" s="114">
        <v>1</v>
      </c>
      <c r="G43" s="115">
        <v>1.0256410256410256E-2</v>
      </c>
      <c r="H43" s="115">
        <v>1.6064257028112448E-2</v>
      </c>
      <c r="I43" s="115">
        <v>0.56626506024096368</v>
      </c>
      <c r="J43" s="116">
        <v>2.0242914979757085</v>
      </c>
      <c r="K43" s="116">
        <v>3.1658092599920851</v>
      </c>
      <c r="L43" s="117">
        <v>0.56390977443609003</v>
      </c>
      <c r="M43" s="137">
        <v>0.13362909907261405</v>
      </c>
    </row>
    <row r="44" spans="1:13" x14ac:dyDescent="0.35">
      <c r="A44" s="104" t="s">
        <v>63</v>
      </c>
      <c r="B44" s="97" t="s">
        <v>206</v>
      </c>
      <c r="C44" s="100" t="s">
        <v>23</v>
      </c>
      <c r="D44" s="119">
        <v>9</v>
      </c>
      <c r="E44" s="119">
        <v>6</v>
      </c>
      <c r="F44" s="120">
        <v>-0.33333333333333331</v>
      </c>
      <c r="G44" s="121">
        <v>8.4112149532710276E-2</v>
      </c>
      <c r="H44" s="121">
        <v>8.9552238805970144E-2</v>
      </c>
      <c r="I44" s="121">
        <v>6.4676616915422883E-2</v>
      </c>
      <c r="J44" s="122">
        <v>2.305327868852459</v>
      </c>
      <c r="K44" s="122">
        <v>1.2513034410844632</v>
      </c>
      <c r="L44" s="123">
        <v>-0.45721237400069503</v>
      </c>
      <c r="M44" s="137">
        <v>0.29653791978649269</v>
      </c>
    </row>
    <row r="45" spans="1:13" x14ac:dyDescent="0.35">
      <c r="A45" s="96" t="s">
        <v>97</v>
      </c>
      <c r="B45" s="99" t="s">
        <v>207</v>
      </c>
      <c r="C45" s="98" t="s">
        <v>29</v>
      </c>
      <c r="D45" s="113">
        <v>0</v>
      </c>
      <c r="E45" s="113">
        <v>0</v>
      </c>
      <c r="F45" s="114">
        <v>0</v>
      </c>
      <c r="G45" s="115">
        <v>0</v>
      </c>
      <c r="H45" s="115">
        <v>0</v>
      </c>
      <c r="I45" s="126" t="s">
        <v>132</v>
      </c>
      <c r="J45" s="116">
        <v>0</v>
      </c>
      <c r="K45" s="116">
        <v>0</v>
      </c>
      <c r="L45" s="127" t="s">
        <v>132</v>
      </c>
      <c r="M45" s="137">
        <v>0</v>
      </c>
    </row>
    <row r="46" spans="1:13" x14ac:dyDescent="0.35">
      <c r="A46" s="96" t="s">
        <v>208</v>
      </c>
      <c r="B46" s="97" t="s">
        <v>179</v>
      </c>
      <c r="C46" s="100" t="s">
        <v>23</v>
      </c>
      <c r="D46" s="119">
        <v>3</v>
      </c>
      <c r="E46" s="119">
        <v>2</v>
      </c>
      <c r="F46" s="120">
        <v>-0.33333333333333331</v>
      </c>
      <c r="G46" s="121">
        <v>8.9820359281437123E-3</v>
      </c>
      <c r="H46" s="121">
        <v>6.5789473684210523E-3</v>
      </c>
      <c r="I46" s="121">
        <v>-0.26754385964912281</v>
      </c>
      <c r="J46" s="122">
        <v>5.9820538384845463</v>
      </c>
      <c r="K46" s="122">
        <v>5.3191489361702127</v>
      </c>
      <c r="L46" s="123">
        <v>-0.11081560283687944</v>
      </c>
      <c r="M46" s="137">
        <v>6.2133895437974068E-2</v>
      </c>
    </row>
    <row r="47" spans="1:13" x14ac:dyDescent="0.35">
      <c r="A47" s="96" t="s">
        <v>98</v>
      </c>
      <c r="B47" s="97" t="s">
        <v>172</v>
      </c>
      <c r="C47" s="106" t="s">
        <v>29</v>
      </c>
      <c r="D47" s="113">
        <v>8</v>
      </c>
      <c r="E47" s="113">
        <v>17</v>
      </c>
      <c r="F47" s="114">
        <v>1.125</v>
      </c>
      <c r="G47" s="115">
        <v>4.3478260869565216E-2</v>
      </c>
      <c r="H47" s="115">
        <v>7.1729957805907171E-2</v>
      </c>
      <c r="I47" s="115">
        <v>0.64978902953586504</v>
      </c>
      <c r="J47" s="116">
        <v>6.1326178612495221</v>
      </c>
      <c r="K47" s="116">
        <v>6.3933809702895825</v>
      </c>
      <c r="L47" s="117">
        <v>4.2520684467844842E-2</v>
      </c>
      <c r="M47" s="137">
        <v>0.88790928700884242</v>
      </c>
    </row>
    <row r="48" spans="1:13" x14ac:dyDescent="0.35">
      <c r="A48" s="96" t="s">
        <v>209</v>
      </c>
      <c r="B48" s="97" t="s">
        <v>163</v>
      </c>
      <c r="C48" s="100" t="s">
        <v>23</v>
      </c>
      <c r="D48" s="119">
        <v>99</v>
      </c>
      <c r="E48" s="119">
        <v>78</v>
      </c>
      <c r="F48" s="120">
        <v>-0.21212121212121213</v>
      </c>
      <c r="G48" s="121">
        <v>7.2104879825200294E-2</v>
      </c>
      <c r="H48" s="121">
        <v>6.0512024825446084E-2</v>
      </c>
      <c r="I48" s="121">
        <v>-0.16077767590568212</v>
      </c>
      <c r="J48" s="122">
        <v>7.5584058634906093</v>
      </c>
      <c r="K48" s="122">
        <v>3.5490842907519053</v>
      </c>
      <c r="L48" s="123">
        <v>-0.53044539353264186</v>
      </c>
      <c r="M48" s="137">
        <v>0.18435443037376323</v>
      </c>
    </row>
    <row r="49" spans="1:13" x14ac:dyDescent="0.35">
      <c r="A49" s="96" t="s">
        <v>210</v>
      </c>
      <c r="B49" s="97" t="s">
        <v>185</v>
      </c>
      <c r="C49" s="100" t="s">
        <v>23</v>
      </c>
      <c r="D49" s="113">
        <v>7</v>
      </c>
      <c r="E49" s="113">
        <v>8</v>
      </c>
      <c r="F49" s="114">
        <v>0.14285714285714285</v>
      </c>
      <c r="G49" s="115">
        <v>4.7619047619047616E-2</v>
      </c>
      <c r="H49" s="115">
        <v>5.7553956834532377E-2</v>
      </c>
      <c r="I49" s="115">
        <v>0.20863309352517997</v>
      </c>
      <c r="J49" s="116">
        <v>3.5759897828863347</v>
      </c>
      <c r="K49" s="116">
        <v>2.6130981544994287</v>
      </c>
      <c r="L49" s="117">
        <v>-0.26926576608105263</v>
      </c>
      <c r="M49" s="137">
        <v>0.38831181438695273</v>
      </c>
    </row>
    <row r="50" spans="1:13" x14ac:dyDescent="0.35">
      <c r="A50" s="96" t="s">
        <v>67</v>
      </c>
      <c r="B50" s="97" t="s">
        <v>211</v>
      </c>
      <c r="C50" s="100" t="s">
        <v>23</v>
      </c>
      <c r="D50" s="119">
        <v>3</v>
      </c>
      <c r="E50" s="119">
        <v>10</v>
      </c>
      <c r="F50" s="120">
        <v>2.3333333333333335</v>
      </c>
      <c r="G50" s="121">
        <v>8.2872928176795577E-3</v>
      </c>
      <c r="H50" s="121">
        <v>2.7027027027027029E-2</v>
      </c>
      <c r="I50" s="121">
        <v>2.2612612612612617</v>
      </c>
      <c r="J50" s="122">
        <v>13.245033112582782</v>
      </c>
      <c r="K50" s="122">
        <v>34.305317324185246</v>
      </c>
      <c r="L50" s="123">
        <v>1.5900514579759861</v>
      </c>
      <c r="M50" s="137">
        <v>0.32257284097965372</v>
      </c>
    </row>
    <row r="51" spans="1:13" x14ac:dyDescent="0.35">
      <c r="A51" s="104" t="s">
        <v>212</v>
      </c>
      <c r="B51" s="97" t="s">
        <v>213</v>
      </c>
      <c r="C51" s="100" t="s">
        <v>23</v>
      </c>
      <c r="D51" s="113">
        <v>2</v>
      </c>
      <c r="E51" s="113">
        <v>0</v>
      </c>
      <c r="F51" s="114">
        <v>-1</v>
      </c>
      <c r="G51" s="115">
        <v>1.9417475728155338E-2</v>
      </c>
      <c r="H51" s="115">
        <v>0</v>
      </c>
      <c r="I51" s="115">
        <v>-1</v>
      </c>
      <c r="J51" s="116">
        <v>11.494252873563218</v>
      </c>
      <c r="K51" s="116">
        <v>0</v>
      </c>
      <c r="L51" s="117">
        <v>-1</v>
      </c>
      <c r="M51" s="137">
        <v>0</v>
      </c>
    </row>
    <row r="52" spans="1:13" x14ac:dyDescent="0.35">
      <c r="A52" s="96" t="s">
        <v>69</v>
      </c>
      <c r="B52" s="99" t="s">
        <v>214</v>
      </c>
      <c r="C52" s="100" t="s">
        <v>23</v>
      </c>
      <c r="D52" s="119">
        <v>16</v>
      </c>
      <c r="E52" s="119">
        <v>18</v>
      </c>
      <c r="F52" s="120">
        <v>0.125</v>
      </c>
      <c r="G52" s="121">
        <v>3.2719836400817999E-2</v>
      </c>
      <c r="H52" s="121">
        <v>3.6960985626283367E-2</v>
      </c>
      <c r="I52" s="121">
        <v>0.12962012320328531</v>
      </c>
      <c r="J52" s="122">
        <v>3.1043849437330229</v>
      </c>
      <c r="K52" s="122">
        <v>2.6948124859645182</v>
      </c>
      <c r="L52" s="123">
        <v>-0.13193352795867958</v>
      </c>
      <c r="M52" s="137">
        <v>0.23077840273139061</v>
      </c>
    </row>
    <row r="53" spans="1:13" x14ac:dyDescent="0.35">
      <c r="A53" s="96" t="s">
        <v>215</v>
      </c>
      <c r="B53" s="97" t="s">
        <v>204</v>
      </c>
      <c r="C53" s="100" t="s">
        <v>23</v>
      </c>
      <c r="D53" s="113">
        <v>38</v>
      </c>
      <c r="E53" s="113">
        <v>42</v>
      </c>
      <c r="F53" s="114">
        <v>0.10526315789473684</v>
      </c>
      <c r="G53" s="115">
        <v>4.9032258064516131E-2</v>
      </c>
      <c r="H53" s="115">
        <v>4.5801526717557252E-2</v>
      </c>
      <c r="I53" s="115">
        <v>-6.5889915628766602E-2</v>
      </c>
      <c r="J53" s="116">
        <v>17.653890824622533</v>
      </c>
      <c r="K53" s="116">
        <v>17.052375152253351</v>
      </c>
      <c r="L53" s="117">
        <v>-3.4072696967754307E-2</v>
      </c>
      <c r="M53" s="137">
        <v>0.54008039482448678</v>
      </c>
    </row>
    <row r="54" spans="1:13" x14ac:dyDescent="0.35">
      <c r="A54" s="96" t="s">
        <v>99</v>
      </c>
      <c r="B54" s="97" t="s">
        <v>214</v>
      </c>
      <c r="C54" s="98" t="s">
        <v>29</v>
      </c>
      <c r="D54" s="119">
        <v>1</v>
      </c>
      <c r="E54" s="119">
        <v>2</v>
      </c>
      <c r="F54" s="120">
        <v>1</v>
      </c>
      <c r="G54" s="121">
        <v>1.098901098901099E-2</v>
      </c>
      <c r="H54" s="121">
        <v>2.2222222222222223E-2</v>
      </c>
      <c r="I54" s="121">
        <v>1.0222222222222221</v>
      </c>
      <c r="J54" s="122">
        <v>1.0810810810810811</v>
      </c>
      <c r="K54" s="122">
        <v>1.359157322460075</v>
      </c>
      <c r="L54" s="123">
        <v>0.25722052327556932</v>
      </c>
      <c r="M54" s="137">
        <v>0.13101652445914741</v>
      </c>
    </row>
    <row r="55" spans="1:13" x14ac:dyDescent="0.35">
      <c r="A55" s="105" t="s">
        <v>216</v>
      </c>
      <c r="B55" s="97" t="s">
        <v>189</v>
      </c>
      <c r="C55" s="100" t="s">
        <v>23</v>
      </c>
      <c r="D55" s="113">
        <v>10</v>
      </c>
      <c r="E55" s="113">
        <v>10</v>
      </c>
      <c r="F55" s="114">
        <v>0</v>
      </c>
      <c r="G55" s="115">
        <v>6.9930069930069935E-2</v>
      </c>
      <c r="H55" s="115">
        <v>6.0240963855421686E-2</v>
      </c>
      <c r="I55" s="115">
        <v>-0.13855421686746994</v>
      </c>
      <c r="J55" s="116">
        <v>1.1663167716351761</v>
      </c>
      <c r="K55" s="116">
        <v>0.9441087613293051</v>
      </c>
      <c r="L55" s="117">
        <v>-0.19052114803625381</v>
      </c>
      <c r="M55" s="137">
        <v>0.32227448440110928</v>
      </c>
    </row>
    <row r="56" spans="1:13" x14ac:dyDescent="0.35">
      <c r="A56" s="104" t="s">
        <v>72</v>
      </c>
      <c r="B56" s="97" t="s">
        <v>178</v>
      </c>
      <c r="C56" s="100" t="s">
        <v>23</v>
      </c>
      <c r="D56" s="119">
        <v>5</v>
      </c>
      <c r="E56" s="119">
        <v>5</v>
      </c>
      <c r="F56" s="120">
        <v>0</v>
      </c>
      <c r="G56" s="121">
        <v>3.3557046979865772E-2</v>
      </c>
      <c r="H56" s="121">
        <v>2.8248587570621469E-2</v>
      </c>
      <c r="I56" s="121">
        <v>-0.15819209039548024</v>
      </c>
      <c r="J56" s="122">
        <v>11.235955056179774</v>
      </c>
      <c r="K56" s="122">
        <v>7.9113924050632924</v>
      </c>
      <c r="L56" s="123">
        <v>-0.29588607594936689</v>
      </c>
      <c r="M56" s="137">
        <v>0.22658986780747112</v>
      </c>
    </row>
    <row r="57" spans="1:13" x14ac:dyDescent="0.35">
      <c r="A57" s="103" t="s">
        <v>73</v>
      </c>
      <c r="B57" s="99" t="s">
        <v>185</v>
      </c>
      <c r="C57" s="100" t="s">
        <v>23</v>
      </c>
      <c r="D57" s="113">
        <v>9</v>
      </c>
      <c r="E57" s="113">
        <v>20</v>
      </c>
      <c r="F57" s="114">
        <v>1.2222222222222223</v>
      </c>
      <c r="G57" s="115">
        <v>4.5918367346938778E-2</v>
      </c>
      <c r="H57" s="115">
        <v>9.4339622641509441E-2</v>
      </c>
      <c r="I57" s="115">
        <v>1.0545073375262055</v>
      </c>
      <c r="J57" s="116">
        <v>3.9011703511053319</v>
      </c>
      <c r="K57" s="116">
        <v>8.9907844459429089</v>
      </c>
      <c r="L57" s="117">
        <v>1.304637746310032</v>
      </c>
      <c r="M57" s="137">
        <v>0.82554227808391634</v>
      </c>
    </row>
    <row r="58" spans="1:13" x14ac:dyDescent="0.35">
      <c r="A58" s="96" t="s">
        <v>100</v>
      </c>
      <c r="B58" s="97" t="s">
        <v>217</v>
      </c>
      <c r="C58" s="98" t="s">
        <v>29</v>
      </c>
      <c r="D58" s="119">
        <v>4</v>
      </c>
      <c r="E58" s="119">
        <v>3</v>
      </c>
      <c r="F58" s="120">
        <v>-0.25</v>
      </c>
      <c r="G58" s="121">
        <v>4.0816326530612242E-2</v>
      </c>
      <c r="H58" s="121">
        <v>3.7974683544303799E-2</v>
      </c>
      <c r="I58" s="121">
        <v>-6.9620253164556861E-2</v>
      </c>
      <c r="J58" s="122">
        <v>3.6563071297989032</v>
      </c>
      <c r="K58" s="122">
        <v>2.179440610243371</v>
      </c>
      <c r="L58" s="123">
        <v>-0.40392299309843804</v>
      </c>
      <c r="M58" s="137">
        <v>0.31340430199638541</v>
      </c>
    </row>
    <row r="59" spans="1:13" x14ac:dyDescent="0.35">
      <c r="A59" s="96" t="s">
        <v>218</v>
      </c>
      <c r="B59" s="97" t="s">
        <v>170</v>
      </c>
      <c r="C59" s="100" t="s">
        <v>23</v>
      </c>
      <c r="D59" s="113">
        <v>7</v>
      </c>
      <c r="E59" s="113">
        <v>19</v>
      </c>
      <c r="F59" s="114">
        <v>1.7142857142857142</v>
      </c>
      <c r="G59" s="115">
        <v>1.1589403973509934E-2</v>
      </c>
      <c r="H59" s="115">
        <v>2.3661270236612703E-2</v>
      </c>
      <c r="I59" s="115">
        <v>1.0416296032734389</v>
      </c>
      <c r="J59" s="116">
        <v>13.958125623130609</v>
      </c>
      <c r="K59" s="116">
        <v>26.817219477769939</v>
      </c>
      <c r="L59" s="117">
        <v>0.92126222401451763</v>
      </c>
      <c r="M59" s="137">
        <v>0.26400659182774544</v>
      </c>
    </row>
    <row r="60" spans="1:13" x14ac:dyDescent="0.35">
      <c r="A60" s="104" t="s">
        <v>219</v>
      </c>
      <c r="B60" s="97" t="s">
        <v>185</v>
      </c>
      <c r="C60" s="100" t="s">
        <v>23</v>
      </c>
      <c r="D60" s="119">
        <v>17</v>
      </c>
      <c r="E60" s="119">
        <v>14</v>
      </c>
      <c r="F60" s="120">
        <v>-0.17647058823529413</v>
      </c>
      <c r="G60" s="121">
        <v>4.336734693877551E-2</v>
      </c>
      <c r="H60" s="121">
        <v>3.2941176470588238E-2</v>
      </c>
      <c r="I60" s="121">
        <v>-0.24041522491349474</v>
      </c>
      <c r="J60" s="122">
        <v>5.9109874826147424</v>
      </c>
      <c r="K60" s="122">
        <v>4.1985305143199882</v>
      </c>
      <c r="L60" s="123">
        <v>-0.28970742593033605</v>
      </c>
      <c r="M60" s="137">
        <v>0.20366421008836116</v>
      </c>
    </row>
    <row r="61" spans="1:13" x14ac:dyDescent="0.35">
      <c r="A61" s="96" t="s">
        <v>220</v>
      </c>
      <c r="B61" s="99" t="s">
        <v>185</v>
      </c>
      <c r="C61" s="100" t="s">
        <v>23</v>
      </c>
      <c r="D61" s="113">
        <v>9</v>
      </c>
      <c r="E61" s="113">
        <v>11</v>
      </c>
      <c r="F61" s="114">
        <v>0.22222222222222221</v>
      </c>
      <c r="G61" s="115">
        <v>4.7872340425531915E-2</v>
      </c>
      <c r="H61" s="115">
        <v>6.8322981366459631E-2</v>
      </c>
      <c r="I61" s="115">
        <v>0.4271911663216012</v>
      </c>
      <c r="J61" s="116">
        <v>1.3333333333333335</v>
      </c>
      <c r="K61" s="116">
        <v>1.1098779134295229</v>
      </c>
      <c r="L61" s="117">
        <v>-0.1675915649278579</v>
      </c>
      <c r="M61" s="137">
        <v>0.25873768937834746</v>
      </c>
    </row>
    <row r="62" spans="1:13" x14ac:dyDescent="0.35">
      <c r="A62" s="96" t="s">
        <v>221</v>
      </c>
      <c r="B62" s="97" t="s">
        <v>185</v>
      </c>
      <c r="C62" s="100" t="s">
        <v>23</v>
      </c>
      <c r="D62" s="119">
        <v>7</v>
      </c>
      <c r="E62" s="119">
        <v>16</v>
      </c>
      <c r="F62" s="120">
        <v>1.2857142857142858</v>
      </c>
      <c r="G62" s="121">
        <v>3.3018867924528301E-2</v>
      </c>
      <c r="H62" s="121">
        <v>5.6537102473498232E-2</v>
      </c>
      <c r="I62" s="121">
        <v>0.71226653205451795</v>
      </c>
      <c r="J62" s="122">
        <v>3.7303490540900612</v>
      </c>
      <c r="K62" s="122">
        <v>7.1190211345939938</v>
      </c>
      <c r="L62" s="123">
        <v>0.90840616558080423</v>
      </c>
      <c r="M62" s="137">
        <v>0.31703163282188868</v>
      </c>
    </row>
    <row r="63" spans="1:13" x14ac:dyDescent="0.35">
      <c r="A63" s="96" t="s">
        <v>222</v>
      </c>
      <c r="B63" s="97" t="s">
        <v>173</v>
      </c>
      <c r="C63" s="100" t="s">
        <v>23</v>
      </c>
      <c r="D63" s="113">
        <v>9</v>
      </c>
      <c r="E63" s="113">
        <v>7</v>
      </c>
      <c r="F63" s="114">
        <v>-0.22222222222222221</v>
      </c>
      <c r="G63" s="115">
        <v>7.5630252100840331E-2</v>
      </c>
      <c r="H63" s="115">
        <v>5.46875E-2</v>
      </c>
      <c r="I63" s="115">
        <v>-0.27690972222222215</v>
      </c>
      <c r="J63" s="116">
        <v>1.7438480914551442</v>
      </c>
      <c r="K63" s="116">
        <v>0.95870711497637473</v>
      </c>
      <c r="L63" s="117">
        <v>-0.45023473106743661</v>
      </c>
      <c r="M63" s="137">
        <v>0.20931480797609023</v>
      </c>
    </row>
    <row r="64" spans="1:13" x14ac:dyDescent="0.35">
      <c r="A64" s="96" t="s">
        <v>101</v>
      </c>
      <c r="B64" s="97" t="s">
        <v>173</v>
      </c>
      <c r="C64" s="98" t="s">
        <v>29</v>
      </c>
      <c r="D64" s="119">
        <v>4</v>
      </c>
      <c r="E64" s="119">
        <v>5</v>
      </c>
      <c r="F64" s="120">
        <v>0.25</v>
      </c>
      <c r="G64" s="121">
        <v>7.8431372549019607E-2</v>
      </c>
      <c r="H64" s="121">
        <v>0.1</v>
      </c>
      <c r="I64" s="121">
        <v>0.27500000000000008</v>
      </c>
      <c r="J64" s="122">
        <v>7.0360598065083551</v>
      </c>
      <c r="K64" s="122">
        <v>14.224751066856332</v>
      </c>
      <c r="L64" s="123">
        <v>1.0216927453769562</v>
      </c>
      <c r="M64" s="137">
        <v>0.47152462773130643</v>
      </c>
    </row>
    <row r="65" spans="1:13" x14ac:dyDescent="0.35">
      <c r="A65" s="101" t="s">
        <v>223</v>
      </c>
      <c r="B65" s="102" t="s">
        <v>195</v>
      </c>
      <c r="C65" s="98" t="s">
        <v>29</v>
      </c>
      <c r="D65" s="113">
        <v>2</v>
      </c>
      <c r="E65" s="113">
        <v>4</v>
      </c>
      <c r="F65" s="114">
        <v>1</v>
      </c>
      <c r="G65" s="115">
        <v>8.6956521739130436E-3</v>
      </c>
      <c r="H65" s="115">
        <v>1.7316017316017316E-2</v>
      </c>
      <c r="I65" s="115">
        <v>0.9913419913419913</v>
      </c>
      <c r="J65" s="116">
        <v>4</v>
      </c>
      <c r="K65" s="116">
        <v>6.2695924764890272</v>
      </c>
      <c r="L65" s="117">
        <v>0.56739811912225679</v>
      </c>
      <c r="M65" s="137">
        <v>0.25314052463373732</v>
      </c>
    </row>
    <row r="66" spans="1:13" x14ac:dyDescent="0.35">
      <c r="A66" s="96" t="s">
        <v>224</v>
      </c>
      <c r="B66" s="99" t="s">
        <v>204</v>
      </c>
      <c r="C66" s="100" t="s">
        <v>23</v>
      </c>
      <c r="D66" s="119">
        <v>13</v>
      </c>
      <c r="E66" s="119">
        <v>18</v>
      </c>
      <c r="F66" s="120">
        <v>0.38461538461538464</v>
      </c>
      <c r="G66" s="121">
        <v>4.7445255474452552E-2</v>
      </c>
      <c r="H66" s="121">
        <v>6.545454545454546E-2</v>
      </c>
      <c r="I66" s="121">
        <v>0.37958041958041977</v>
      </c>
      <c r="J66" s="122">
        <v>4.9420262307546095</v>
      </c>
      <c r="K66" s="122">
        <v>5.4045939048190972</v>
      </c>
      <c r="L66" s="123">
        <v>9.3598789740510377E-2</v>
      </c>
      <c r="M66" s="137">
        <v>0.68235320876596417</v>
      </c>
    </row>
    <row r="67" spans="1:13" x14ac:dyDescent="0.35">
      <c r="A67" s="96" t="s">
        <v>80</v>
      </c>
      <c r="B67" s="97" t="s">
        <v>211</v>
      </c>
      <c r="C67" s="100" t="s">
        <v>23</v>
      </c>
      <c r="D67" s="113">
        <v>2</v>
      </c>
      <c r="E67" s="113">
        <v>3</v>
      </c>
      <c r="F67" s="114">
        <v>0.5</v>
      </c>
      <c r="G67" s="115">
        <v>8.1632653061224497E-3</v>
      </c>
      <c r="H67" s="115">
        <v>1.2448132780082987E-2</v>
      </c>
      <c r="I67" s="115">
        <v>0.52489626556016578</v>
      </c>
      <c r="J67" s="116">
        <v>6.2111801242236018</v>
      </c>
      <c r="K67" s="116">
        <v>11.214953271028037</v>
      </c>
      <c r="L67" s="117">
        <v>0.80560747663551413</v>
      </c>
      <c r="M67" s="137">
        <v>0.15003525828569714</v>
      </c>
    </row>
    <row r="68" spans="1:13" x14ac:dyDescent="0.35">
      <c r="A68" s="96" t="s">
        <v>225</v>
      </c>
      <c r="B68" s="97" t="s">
        <v>226</v>
      </c>
      <c r="C68" s="106" t="s">
        <v>29</v>
      </c>
      <c r="D68" s="119">
        <v>3</v>
      </c>
      <c r="E68" s="119">
        <v>2</v>
      </c>
      <c r="F68" s="120">
        <v>-0.33333333333333331</v>
      </c>
      <c r="G68" s="121">
        <v>2.9126213592233011E-2</v>
      </c>
      <c r="H68" s="121">
        <v>1.9607843137254902E-2</v>
      </c>
      <c r="I68" s="121">
        <v>-0.32679738562091504</v>
      </c>
      <c r="J68" s="122">
        <v>2.3364485981308412</v>
      </c>
      <c r="K68" s="122">
        <v>1.1207621182404035</v>
      </c>
      <c r="L68" s="123">
        <v>-0.52031381339310734</v>
      </c>
      <c r="M68" s="137">
        <v>0.11441745781571352</v>
      </c>
    </row>
    <row r="69" spans="1:13" x14ac:dyDescent="0.35">
      <c r="A69" s="96" t="s">
        <v>227</v>
      </c>
      <c r="B69" s="97" t="s">
        <v>228</v>
      </c>
      <c r="C69" s="100" t="s">
        <v>23</v>
      </c>
      <c r="D69" s="113">
        <v>3</v>
      </c>
      <c r="E69" s="113">
        <v>6</v>
      </c>
      <c r="F69" s="114">
        <v>1</v>
      </c>
      <c r="G69" s="115">
        <v>2.3622047244094488E-2</v>
      </c>
      <c r="H69" s="115">
        <v>5.6603773584905662E-2</v>
      </c>
      <c r="I69" s="115">
        <v>1.3962264150943398</v>
      </c>
      <c r="J69" s="116">
        <v>4.3227665706051877</v>
      </c>
      <c r="K69" s="116">
        <v>9.4786729857819907</v>
      </c>
      <c r="L69" s="117">
        <v>1.192733017377567</v>
      </c>
      <c r="M69" s="137">
        <v>0.26682498282314171</v>
      </c>
    </row>
    <row r="70" spans="1:13" x14ac:dyDescent="0.35">
      <c r="A70" s="96" t="s">
        <v>229</v>
      </c>
      <c r="B70" s="97" t="s">
        <v>230</v>
      </c>
      <c r="C70" s="100" t="s">
        <v>23</v>
      </c>
      <c r="D70" s="119">
        <v>5</v>
      </c>
      <c r="E70" s="119">
        <v>4</v>
      </c>
      <c r="F70" s="120">
        <v>-0.2</v>
      </c>
      <c r="G70" s="121">
        <v>3.1645569620253167E-2</v>
      </c>
      <c r="H70" s="121">
        <v>3.7037037037037035E-2</v>
      </c>
      <c r="I70" s="121">
        <v>0.17037037037037023</v>
      </c>
      <c r="J70" s="122">
        <v>1.3163090693694879</v>
      </c>
      <c r="K70" s="122">
        <v>0.54392167527875979</v>
      </c>
      <c r="L70" s="123">
        <v>-0.58678270329072613</v>
      </c>
      <c r="M70" s="137">
        <v>0.12139439673813256</v>
      </c>
    </row>
    <row r="71" spans="1:13" x14ac:dyDescent="0.35">
      <c r="A71" s="96" t="s">
        <v>231</v>
      </c>
      <c r="B71" s="99" t="s">
        <v>232</v>
      </c>
      <c r="C71" s="100" t="s">
        <v>23</v>
      </c>
      <c r="D71" s="89">
        <v>1</v>
      </c>
      <c r="E71" s="89">
        <v>3</v>
      </c>
      <c r="F71" s="90">
        <v>2</v>
      </c>
      <c r="G71" s="91">
        <v>7.2992700729927005E-3</v>
      </c>
      <c r="H71" s="91">
        <v>1.8404907975460124E-2</v>
      </c>
      <c r="I71" s="91">
        <v>1.5214723926380371</v>
      </c>
      <c r="J71" s="92">
        <v>4.4543429844097995</v>
      </c>
      <c r="K71" s="92">
        <v>10.928961748633879</v>
      </c>
      <c r="L71" s="93">
        <v>1.4535519125683061</v>
      </c>
      <c r="M71" s="137">
        <v>0.15462602407527193</v>
      </c>
    </row>
  </sheetData>
  <mergeCells count="3">
    <mergeCell ref="D1:F1"/>
    <mergeCell ref="G1:I1"/>
    <mergeCell ref="J1:L1"/>
  </mergeCells>
  <conditionalFormatting sqref="D3:D71">
    <cfRule type="top10" dxfId="63" priority="19" bottom="1" rank="10"/>
    <cfRule type="top10" dxfId="62" priority="20" rank="10"/>
  </conditionalFormatting>
  <conditionalFormatting sqref="E3:E71">
    <cfRule type="top10" dxfId="61" priority="17" bottom="1" rank="10"/>
    <cfRule type="top10" dxfId="60" priority="18" rank="10"/>
  </conditionalFormatting>
  <conditionalFormatting sqref="F3:F10 F12:F71">
    <cfRule type="cellIs" dxfId="59" priority="15" operator="lessThan">
      <formula>0</formula>
    </cfRule>
    <cfRule type="cellIs" dxfId="58" priority="16" operator="greaterThan">
      <formula>0</formula>
    </cfRule>
  </conditionalFormatting>
  <conditionalFormatting sqref="G3:G71">
    <cfRule type="top10" dxfId="57" priority="13" bottom="1" rank="10"/>
    <cfRule type="top10" dxfId="56" priority="14" rank="10"/>
  </conditionalFormatting>
  <conditionalFormatting sqref="H3:H71">
    <cfRule type="top10" dxfId="55" priority="11" bottom="1" rank="10"/>
    <cfRule type="top10" dxfId="54" priority="12" rank="10"/>
  </conditionalFormatting>
  <conditionalFormatting sqref="I3:I10 I12:I13 I15:I22 I24:I44 I46:I71">
    <cfRule type="cellIs" dxfId="53" priority="9" operator="lessThan">
      <formula>0</formula>
    </cfRule>
    <cfRule type="cellIs" dxfId="52" priority="10" operator="greaterThan">
      <formula>0</formula>
    </cfRule>
  </conditionalFormatting>
  <conditionalFormatting sqref="J3:J71">
    <cfRule type="top10" dxfId="51" priority="7" bottom="1" rank="10"/>
    <cfRule type="top10" dxfId="50" priority="8" rank="10"/>
  </conditionalFormatting>
  <conditionalFormatting sqref="K3:K71">
    <cfRule type="top10" dxfId="49" priority="5" bottom="1" rank="10"/>
    <cfRule type="top10" dxfId="48" priority="6" rank="10"/>
  </conditionalFormatting>
  <conditionalFormatting sqref="L3:M3 L12:L13 L15:L22 L24:L44 L46:L71 L4:L10">
    <cfRule type="cellIs" dxfId="47" priority="3" operator="lessThan">
      <formula>0</formula>
    </cfRule>
    <cfRule type="cellIs" dxfId="46" priority="4" operator="greaterThan">
      <formula>0</formula>
    </cfRule>
  </conditionalFormatting>
  <conditionalFormatting sqref="M4:M71">
    <cfRule type="cellIs" dxfId="45" priority="1" operator="lessThan">
      <formula>0</formula>
    </cfRule>
    <cfRule type="cellIs" dxfId="44" priority="2" operator="greater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52"/>
  <sheetViews>
    <sheetView workbookViewId="0">
      <selection activeCell="I52" sqref="A1:I52"/>
    </sheetView>
  </sheetViews>
  <sheetFormatPr defaultColWidth="8.81640625" defaultRowHeight="14.5" x14ac:dyDescent="0.35"/>
  <cols>
    <col min="1" max="1" width="21.81640625" customWidth="1"/>
    <col min="2" max="7" width="12.81640625" customWidth="1"/>
    <col min="8" max="8" width="24.36328125" style="56" customWidth="1"/>
    <col min="9" max="9" width="20.6328125" style="56" customWidth="1"/>
  </cols>
  <sheetData>
    <row r="1" spans="1:9" ht="44.25" customHeight="1" x14ac:dyDescent="0.35">
      <c r="A1" s="160"/>
      <c r="B1" s="268" t="s">
        <v>136</v>
      </c>
      <c r="C1" s="268"/>
      <c r="D1" s="268"/>
      <c r="E1" s="269" t="s">
        <v>138</v>
      </c>
      <c r="F1" s="269"/>
      <c r="G1" s="269"/>
      <c r="H1" s="161" t="s">
        <v>137</v>
      </c>
      <c r="I1" s="156" t="s">
        <v>239</v>
      </c>
    </row>
    <row r="2" spans="1:9" ht="43.5" x14ac:dyDescent="0.35">
      <c r="A2" s="94" t="s">
        <v>160</v>
      </c>
      <c r="B2" s="157" t="s">
        <v>104</v>
      </c>
      <c r="C2" s="157" t="s">
        <v>103</v>
      </c>
      <c r="D2" s="158" t="s">
        <v>237</v>
      </c>
      <c r="E2" s="159" t="s">
        <v>139</v>
      </c>
      <c r="F2" s="159" t="s">
        <v>142</v>
      </c>
      <c r="G2" s="158" t="s">
        <v>237</v>
      </c>
      <c r="H2" s="158" t="s">
        <v>238</v>
      </c>
      <c r="I2" s="159" t="s">
        <v>103</v>
      </c>
    </row>
    <row r="3" spans="1:9" x14ac:dyDescent="0.35">
      <c r="A3" s="138" t="s">
        <v>34</v>
      </c>
      <c r="B3" s="139">
        <v>11</v>
      </c>
      <c r="C3" s="139">
        <v>11</v>
      </c>
      <c r="D3" s="140">
        <v>0</v>
      </c>
      <c r="E3" s="142">
        <v>6.8900720325712497</v>
      </c>
      <c r="F3" s="142">
        <v>5.7667103538663174</v>
      </c>
      <c r="G3" s="141">
        <v>-0.16304062909567496</v>
      </c>
      <c r="H3" s="162">
        <v>3.6912751677852351E-2</v>
      </c>
      <c r="I3" s="175">
        <v>0.39507307954078141</v>
      </c>
    </row>
    <row r="4" spans="1:9" x14ac:dyDescent="0.35">
      <c r="A4" s="144" t="s">
        <v>166</v>
      </c>
      <c r="B4" s="139">
        <v>3</v>
      </c>
      <c r="C4" s="177">
        <v>4</v>
      </c>
      <c r="D4" s="145">
        <v>0.33333333333333331</v>
      </c>
      <c r="E4" s="170">
        <v>19.230769230769234</v>
      </c>
      <c r="F4" s="170">
        <v>16.985138004246284</v>
      </c>
      <c r="G4" s="141">
        <v>-0.11677282377919335</v>
      </c>
      <c r="H4" s="162">
        <v>3.0769230769230771E-2</v>
      </c>
      <c r="I4" s="163">
        <v>0.20838814375656101</v>
      </c>
    </row>
    <row r="5" spans="1:9" x14ac:dyDescent="0.35">
      <c r="A5" s="144" t="s">
        <v>36</v>
      </c>
      <c r="B5" s="146">
        <v>3</v>
      </c>
      <c r="C5" s="176">
        <v>3</v>
      </c>
      <c r="D5" s="147">
        <v>0</v>
      </c>
      <c r="E5" s="149">
        <v>3.7359900373599007</v>
      </c>
      <c r="F5" s="149">
        <v>3.278688524590164</v>
      </c>
      <c r="G5" s="148">
        <v>-0.1224043715846995</v>
      </c>
      <c r="H5" s="184">
        <v>1.1538461538461539E-2</v>
      </c>
      <c r="I5" s="186">
        <v>0.13146996568633895</v>
      </c>
    </row>
    <row r="6" spans="1:9" x14ac:dyDescent="0.35">
      <c r="A6" s="138" t="s">
        <v>169</v>
      </c>
      <c r="B6" s="139">
        <v>6</v>
      </c>
      <c r="C6" s="139">
        <v>8</v>
      </c>
      <c r="D6" s="140">
        <v>0.33333333333333331</v>
      </c>
      <c r="E6" s="181">
        <v>2.2358859698155396</v>
      </c>
      <c r="F6" s="181">
        <v>2.2762839664248111</v>
      </c>
      <c r="G6" s="141">
        <v>1.8068003983496707E-2</v>
      </c>
      <c r="H6" s="162">
        <v>2.0779220779220779E-2</v>
      </c>
      <c r="I6" s="163">
        <v>0.17625435265631836</v>
      </c>
    </row>
    <row r="7" spans="1:9" x14ac:dyDescent="0.35">
      <c r="A7" s="138" t="s">
        <v>38</v>
      </c>
      <c r="B7" s="146">
        <v>4</v>
      </c>
      <c r="C7" s="146">
        <v>5</v>
      </c>
      <c r="D7" s="147">
        <v>0.25</v>
      </c>
      <c r="E7" s="149">
        <v>4.3219881145326848</v>
      </c>
      <c r="F7" s="149">
        <v>4.4228217602830613</v>
      </c>
      <c r="G7" s="148">
        <v>2.3330384785493354E-2</v>
      </c>
      <c r="H7" s="164">
        <v>2.976190476190476E-2</v>
      </c>
      <c r="I7" s="163">
        <v>0.1610305958132045</v>
      </c>
    </row>
    <row r="8" spans="1:9" x14ac:dyDescent="0.35">
      <c r="A8" s="138" t="s">
        <v>39</v>
      </c>
      <c r="B8" s="139">
        <v>7</v>
      </c>
      <c r="C8" s="139">
        <v>10</v>
      </c>
      <c r="D8" s="140">
        <v>0.42857142857142855</v>
      </c>
      <c r="E8" s="181">
        <v>2.9768233042738679</v>
      </c>
      <c r="F8" s="142">
        <v>2.7816411682892905</v>
      </c>
      <c r="G8" s="141">
        <v>-6.5567256109676231E-2</v>
      </c>
      <c r="H8" s="174">
        <v>8.1967213114754092E-2</v>
      </c>
      <c r="I8" s="163">
        <v>0.30382254332889247</v>
      </c>
    </row>
    <row r="9" spans="1:9" x14ac:dyDescent="0.35">
      <c r="A9" s="138" t="s">
        <v>40</v>
      </c>
      <c r="B9" s="139">
        <v>8</v>
      </c>
      <c r="C9" s="139">
        <v>7</v>
      </c>
      <c r="D9" s="140">
        <v>-0.125</v>
      </c>
      <c r="E9" s="170">
        <v>28.673835125448029</v>
      </c>
      <c r="F9" s="170">
        <v>14.957264957264959</v>
      </c>
      <c r="G9" s="183">
        <v>-0.47836538461538458</v>
      </c>
      <c r="H9" s="162">
        <v>0.02</v>
      </c>
      <c r="I9" s="163">
        <v>0.17308866837942025</v>
      </c>
    </row>
    <row r="10" spans="1:9" x14ac:dyDescent="0.35">
      <c r="A10" s="138" t="s">
        <v>41</v>
      </c>
      <c r="B10" s="139">
        <v>26</v>
      </c>
      <c r="C10" s="165">
        <v>30</v>
      </c>
      <c r="D10" s="140">
        <v>0.15384615384615385</v>
      </c>
      <c r="E10" s="142">
        <v>3.5366931918656057</v>
      </c>
      <c r="F10" s="142">
        <v>2.9106432521587275</v>
      </c>
      <c r="G10" s="141">
        <v>-0.1770156204521198</v>
      </c>
      <c r="H10" s="162">
        <v>4.6948356807511735E-2</v>
      </c>
      <c r="I10" s="163">
        <v>0.22107451795622501</v>
      </c>
    </row>
    <row r="11" spans="1:9" x14ac:dyDescent="0.35">
      <c r="A11" s="138" t="s">
        <v>181</v>
      </c>
      <c r="B11" s="146">
        <v>4</v>
      </c>
      <c r="C11" s="176">
        <v>1</v>
      </c>
      <c r="D11" s="178">
        <v>-0.75</v>
      </c>
      <c r="E11" s="149">
        <v>8.9485458612975393</v>
      </c>
      <c r="F11" s="180">
        <v>2.0790020790020791</v>
      </c>
      <c r="G11" s="182">
        <v>-0.76767151767151776</v>
      </c>
      <c r="H11" s="184">
        <v>6.6225165562913907E-3</v>
      </c>
      <c r="I11" s="186">
        <v>5.1392083049606213E-2</v>
      </c>
    </row>
    <row r="12" spans="1:9" x14ac:dyDescent="0.35">
      <c r="A12" s="144" t="s">
        <v>183</v>
      </c>
      <c r="B12" s="139">
        <v>5</v>
      </c>
      <c r="C12" s="177">
        <v>2</v>
      </c>
      <c r="D12" s="179">
        <v>-0.6</v>
      </c>
      <c r="E12" s="142">
        <v>9.2081031307550649</v>
      </c>
      <c r="F12" s="142">
        <v>3.2362459546925568</v>
      </c>
      <c r="G12" s="183">
        <v>-0.64854368932038842</v>
      </c>
      <c r="H12" s="185">
        <v>1.3698630136986301E-2</v>
      </c>
      <c r="I12" s="186">
        <v>8.9134702590922973E-2</v>
      </c>
    </row>
    <row r="13" spans="1:9" x14ac:dyDescent="0.35">
      <c r="A13" s="138" t="s">
        <v>184</v>
      </c>
      <c r="B13" s="146">
        <v>10</v>
      </c>
      <c r="C13" s="146">
        <v>13</v>
      </c>
      <c r="D13" s="147">
        <v>0.3</v>
      </c>
      <c r="E13" s="149">
        <v>7.4626865671641793</v>
      </c>
      <c r="F13" s="149">
        <v>8.2487309644670059</v>
      </c>
      <c r="G13" s="148">
        <v>0.10532994923857876</v>
      </c>
      <c r="H13" s="164">
        <v>5.1999999999999998E-2</v>
      </c>
      <c r="I13" s="163">
        <v>0.31061911167712813</v>
      </c>
    </row>
    <row r="14" spans="1:9" x14ac:dyDescent="0.35">
      <c r="A14" s="150" t="s">
        <v>45</v>
      </c>
      <c r="B14" s="139">
        <v>7</v>
      </c>
      <c r="C14" s="139">
        <v>6</v>
      </c>
      <c r="D14" s="140">
        <v>-0.14285714285714285</v>
      </c>
      <c r="E14" s="170">
        <v>16.47058823529412</v>
      </c>
      <c r="F14" s="142">
        <v>8.9686098654708513</v>
      </c>
      <c r="G14" s="141">
        <v>-0.45547725816784124</v>
      </c>
      <c r="H14" s="185">
        <v>7.6335877862595417E-3</v>
      </c>
      <c r="I14" s="186">
        <v>9.3864911184238828E-2</v>
      </c>
    </row>
    <row r="15" spans="1:9" x14ac:dyDescent="0.35">
      <c r="A15" s="138" t="s">
        <v>46</v>
      </c>
      <c r="B15" s="139">
        <v>8</v>
      </c>
      <c r="C15" s="139">
        <v>11</v>
      </c>
      <c r="D15" s="140">
        <v>0.375</v>
      </c>
      <c r="E15" s="181">
        <v>2.5404890441409971</v>
      </c>
      <c r="F15" s="142">
        <v>2.7160493827160495</v>
      </c>
      <c r="G15" s="141">
        <v>6.9104938271604993E-2</v>
      </c>
      <c r="H15" s="162">
        <v>4.9107142857142856E-2</v>
      </c>
      <c r="I15" s="163">
        <v>0.33167345843453144</v>
      </c>
    </row>
    <row r="16" spans="1:9" x14ac:dyDescent="0.35">
      <c r="A16" s="138" t="s">
        <v>186</v>
      </c>
      <c r="B16" s="146">
        <v>9</v>
      </c>
      <c r="C16" s="146">
        <v>16</v>
      </c>
      <c r="D16" s="147">
        <v>0.77777777777777779</v>
      </c>
      <c r="E16" s="169">
        <v>29.411764705882351</v>
      </c>
      <c r="F16" s="169">
        <v>20.202020202020201</v>
      </c>
      <c r="G16" s="148">
        <v>-0.31313131313131315</v>
      </c>
      <c r="H16" s="164">
        <v>2.7072758037225041E-2</v>
      </c>
      <c r="I16" s="175">
        <v>0.46821753972167401</v>
      </c>
    </row>
    <row r="17" spans="1:9" x14ac:dyDescent="0.35">
      <c r="A17" s="138" t="s">
        <v>188</v>
      </c>
      <c r="B17" s="139">
        <v>2</v>
      </c>
      <c r="C17" s="177">
        <v>1</v>
      </c>
      <c r="D17" s="179">
        <v>-0.5</v>
      </c>
      <c r="E17" s="142">
        <v>10.050251256281408</v>
      </c>
      <c r="F17" s="142">
        <v>3.1595576619273298</v>
      </c>
      <c r="G17" s="183">
        <v>-0.6856240126382307</v>
      </c>
      <c r="H17" s="185">
        <v>3.6496350364963502E-3</v>
      </c>
      <c r="I17" s="186">
        <v>2.9496001816953714E-2</v>
      </c>
    </row>
    <row r="18" spans="1:9" x14ac:dyDescent="0.35">
      <c r="A18" s="138" t="s">
        <v>49</v>
      </c>
      <c r="B18" s="146">
        <v>6</v>
      </c>
      <c r="C18" s="146">
        <v>6</v>
      </c>
      <c r="D18" s="147">
        <v>0</v>
      </c>
      <c r="E18" s="169">
        <v>27.088036117381488</v>
      </c>
      <c r="F18" s="169">
        <v>15.306122448979592</v>
      </c>
      <c r="G18" s="148">
        <v>-0.4349489795918367</v>
      </c>
      <c r="H18" s="164">
        <v>1.6085790884718499E-2</v>
      </c>
      <c r="I18" s="163">
        <v>0.14707143995195665</v>
      </c>
    </row>
    <row r="19" spans="1:9" x14ac:dyDescent="0.35">
      <c r="A19" s="151" t="s">
        <v>190</v>
      </c>
      <c r="B19" s="139">
        <v>14</v>
      </c>
      <c r="C19" s="139">
        <v>10</v>
      </c>
      <c r="D19" s="179">
        <v>-0.2857142857142857</v>
      </c>
      <c r="E19" s="170">
        <v>20.786933927245734</v>
      </c>
      <c r="F19" s="142">
        <v>9.456264775413711</v>
      </c>
      <c r="G19" s="183">
        <v>-0.54508611955420472</v>
      </c>
      <c r="H19" s="174">
        <v>9.1743119266055051E-2</v>
      </c>
      <c r="I19" s="175">
        <v>0.38925121689661685</v>
      </c>
    </row>
    <row r="20" spans="1:9" x14ac:dyDescent="0.35">
      <c r="A20" s="138" t="s">
        <v>191</v>
      </c>
      <c r="B20" s="146">
        <v>22</v>
      </c>
      <c r="C20" s="166">
        <v>26</v>
      </c>
      <c r="D20" s="147">
        <v>0.18181818181818182</v>
      </c>
      <c r="E20" s="149">
        <v>10.93167701863354</v>
      </c>
      <c r="F20" s="149">
        <v>8.9531680440771364</v>
      </c>
      <c r="G20" s="148">
        <v>-0.18098860505885281</v>
      </c>
      <c r="H20" s="164">
        <v>2.4413145539906103E-2</v>
      </c>
      <c r="I20" s="163">
        <v>0.23208255712131939</v>
      </c>
    </row>
    <row r="21" spans="1:9" x14ac:dyDescent="0.35">
      <c r="A21" s="138" t="s">
        <v>52</v>
      </c>
      <c r="B21" s="139">
        <v>9</v>
      </c>
      <c r="C21" s="139">
        <v>11</v>
      </c>
      <c r="D21" s="140">
        <v>0.22222222222222221</v>
      </c>
      <c r="E21" s="142">
        <v>12.56106071179344</v>
      </c>
      <c r="F21" s="142">
        <v>11.213047910295618</v>
      </c>
      <c r="G21" s="141">
        <v>-0.10731679691924326</v>
      </c>
      <c r="H21" s="162">
        <v>2.5821596244131457E-2</v>
      </c>
      <c r="I21" s="163">
        <v>0.25984026910003144</v>
      </c>
    </row>
    <row r="22" spans="1:9" x14ac:dyDescent="0.35">
      <c r="A22" s="138" t="s">
        <v>53</v>
      </c>
      <c r="B22" s="146">
        <v>24</v>
      </c>
      <c r="C22" s="166">
        <v>27</v>
      </c>
      <c r="D22" s="147">
        <v>0.125</v>
      </c>
      <c r="E22" s="169">
        <v>30.670926517571885</v>
      </c>
      <c r="F22" s="169">
        <v>24.053452115812917</v>
      </c>
      <c r="G22" s="148">
        <v>-0.21575723830734972</v>
      </c>
      <c r="H22" s="164">
        <v>4.3689320388349516E-2</v>
      </c>
      <c r="I22" s="175">
        <v>0.63038747816991514</v>
      </c>
    </row>
    <row r="23" spans="1:9" x14ac:dyDescent="0.35">
      <c r="A23" s="152" t="s">
        <v>194</v>
      </c>
      <c r="B23" s="139">
        <v>3</v>
      </c>
      <c r="C23" s="139">
        <v>6</v>
      </c>
      <c r="D23" s="167">
        <v>1</v>
      </c>
      <c r="E23" s="142">
        <v>10.398613518197573</v>
      </c>
      <c r="F23" s="170">
        <v>15.768725361366622</v>
      </c>
      <c r="G23" s="171">
        <v>0.5164257555847569</v>
      </c>
      <c r="H23" s="162">
        <v>2.2140221402214021E-2</v>
      </c>
      <c r="I23" s="163">
        <v>0.25436285284896992</v>
      </c>
    </row>
    <row r="24" spans="1:9" x14ac:dyDescent="0.35">
      <c r="A24" s="138" t="s">
        <v>196</v>
      </c>
      <c r="B24" s="146">
        <v>8</v>
      </c>
      <c r="C24" s="146">
        <v>6</v>
      </c>
      <c r="D24" s="178">
        <v>-0.25</v>
      </c>
      <c r="E24" s="149">
        <v>13.570822731128075</v>
      </c>
      <c r="F24" s="149">
        <v>10.781671159029651</v>
      </c>
      <c r="G24" s="148">
        <v>-0.20552560646900261</v>
      </c>
      <c r="H24" s="164">
        <v>2.4291497975708502E-2</v>
      </c>
      <c r="I24" s="163">
        <v>0.19566440293822709</v>
      </c>
    </row>
    <row r="25" spans="1:9" x14ac:dyDescent="0.35">
      <c r="A25" s="144" t="s">
        <v>198</v>
      </c>
      <c r="B25" s="139">
        <v>10</v>
      </c>
      <c r="C25" s="177">
        <v>3</v>
      </c>
      <c r="D25" s="179">
        <v>-0.7</v>
      </c>
      <c r="E25" s="142">
        <v>8.2884376295068378</v>
      </c>
      <c r="F25" s="142">
        <v>2.8957528957528957</v>
      </c>
      <c r="G25" s="183">
        <v>-0.65062741312741312</v>
      </c>
      <c r="H25" s="162">
        <v>1.9108280254777069E-2</v>
      </c>
      <c r="I25" s="186">
        <v>0.12771582377770635</v>
      </c>
    </row>
    <row r="26" spans="1:9" x14ac:dyDescent="0.35">
      <c r="A26" s="138" t="s">
        <v>199</v>
      </c>
      <c r="B26" s="146">
        <v>36</v>
      </c>
      <c r="C26" s="166">
        <v>64</v>
      </c>
      <c r="D26" s="168">
        <v>0.77777777777777779</v>
      </c>
      <c r="E26" s="149">
        <v>4.5708481462671404</v>
      </c>
      <c r="F26" s="149">
        <v>5.9333426041811528</v>
      </c>
      <c r="G26" s="148">
        <v>0.29808350973696562</v>
      </c>
      <c r="H26" s="164">
        <v>5.0235478806907381E-2</v>
      </c>
      <c r="I26" s="163">
        <v>0.3266246001400403</v>
      </c>
    </row>
    <row r="27" spans="1:9" x14ac:dyDescent="0.35">
      <c r="A27" s="138" t="s">
        <v>58</v>
      </c>
      <c r="B27" s="139">
        <v>8</v>
      </c>
      <c r="C27" s="139">
        <v>7</v>
      </c>
      <c r="D27" s="140">
        <v>-0.125</v>
      </c>
      <c r="E27" s="170">
        <v>14.42741208295762</v>
      </c>
      <c r="F27" s="142">
        <v>12.152777777777779</v>
      </c>
      <c r="G27" s="141">
        <v>-0.15766059027777773</v>
      </c>
      <c r="H27" s="162">
        <v>1.8617021276595744E-2</v>
      </c>
      <c r="I27" s="163">
        <v>0.22891788878841937</v>
      </c>
    </row>
    <row r="28" spans="1:9" x14ac:dyDescent="0.35">
      <c r="A28" s="138" t="s">
        <v>203</v>
      </c>
      <c r="B28" s="139">
        <v>7</v>
      </c>
      <c r="C28" s="139">
        <v>6</v>
      </c>
      <c r="D28" s="140">
        <v>-0.14285714285714285</v>
      </c>
      <c r="E28" s="170">
        <v>24.866785079928952</v>
      </c>
      <c r="F28" s="170">
        <v>17.595307917888565</v>
      </c>
      <c r="G28" s="141">
        <v>-0.29241726015919556</v>
      </c>
      <c r="H28" s="185">
        <v>1.2500000000000001E-2</v>
      </c>
      <c r="I28" s="163">
        <v>0.18296671378059545</v>
      </c>
    </row>
    <row r="29" spans="1:9" x14ac:dyDescent="0.35">
      <c r="A29" s="151" t="s">
        <v>60</v>
      </c>
      <c r="B29" s="146">
        <v>11</v>
      </c>
      <c r="C29" s="146">
        <v>10</v>
      </c>
      <c r="D29" s="147">
        <v>-9.0909090909090912E-2</v>
      </c>
      <c r="E29" s="149">
        <v>10.923535253227406</v>
      </c>
      <c r="F29" s="149">
        <v>10.964912280701753</v>
      </c>
      <c r="G29" s="148">
        <v>3.7878787878788595E-3</v>
      </c>
      <c r="H29" s="173">
        <v>5.8479532163742687E-2</v>
      </c>
      <c r="I29" s="175">
        <v>0.4251194585678576</v>
      </c>
    </row>
    <row r="30" spans="1:9" x14ac:dyDescent="0.35">
      <c r="A30" s="138" t="s">
        <v>205</v>
      </c>
      <c r="B30" s="139">
        <v>5</v>
      </c>
      <c r="C30" s="139">
        <v>13</v>
      </c>
      <c r="D30" s="167">
        <v>1.6</v>
      </c>
      <c r="E30" s="142">
        <v>9.7276264591439698</v>
      </c>
      <c r="F30" s="142">
        <v>12.94176207068193</v>
      </c>
      <c r="G30" s="171">
        <v>0.3304131408661023</v>
      </c>
      <c r="H30" s="162">
        <v>5.2845528455284556E-2</v>
      </c>
      <c r="I30" s="175">
        <v>0.60098654252442085</v>
      </c>
    </row>
    <row r="31" spans="1:9" x14ac:dyDescent="0.35">
      <c r="A31" s="138" t="s">
        <v>62</v>
      </c>
      <c r="B31" s="146">
        <v>2</v>
      </c>
      <c r="C31" s="146">
        <v>4</v>
      </c>
      <c r="D31" s="168">
        <v>1</v>
      </c>
      <c r="E31" s="180">
        <v>2.0242914979757085</v>
      </c>
      <c r="F31" s="149">
        <v>3.1658092599920851</v>
      </c>
      <c r="G31" s="172">
        <v>0.56390977443609003</v>
      </c>
      <c r="H31" s="184">
        <v>1.6064257028112448E-2</v>
      </c>
      <c r="I31" s="186">
        <v>0.13362909907261405</v>
      </c>
    </row>
    <row r="32" spans="1:9" x14ac:dyDescent="0.35">
      <c r="A32" s="151" t="s">
        <v>63</v>
      </c>
      <c r="B32" s="139">
        <v>9</v>
      </c>
      <c r="C32" s="139">
        <v>6</v>
      </c>
      <c r="D32" s="179">
        <v>-0.33333333333333331</v>
      </c>
      <c r="E32" s="181">
        <v>2.305327868852459</v>
      </c>
      <c r="F32" s="181">
        <v>1.2513034410844632</v>
      </c>
      <c r="G32" s="183">
        <v>-0.45721237400069503</v>
      </c>
      <c r="H32" s="174">
        <v>8.9552238805970144E-2</v>
      </c>
      <c r="I32" s="163">
        <v>0.29653791978649269</v>
      </c>
    </row>
    <row r="33" spans="1:9" x14ac:dyDescent="0.35">
      <c r="A33" s="138" t="s">
        <v>208</v>
      </c>
      <c r="B33" s="139">
        <v>3</v>
      </c>
      <c r="C33" s="177">
        <v>2</v>
      </c>
      <c r="D33" s="179">
        <v>-0.33333333333333331</v>
      </c>
      <c r="E33" s="142">
        <v>5.9820538384845463</v>
      </c>
      <c r="F33" s="142">
        <v>5.3191489361702127</v>
      </c>
      <c r="G33" s="141">
        <v>-0.11081560283687944</v>
      </c>
      <c r="H33" s="185">
        <v>6.5789473684210523E-3</v>
      </c>
      <c r="I33" s="186">
        <v>6.2133895437974068E-2</v>
      </c>
    </row>
    <row r="34" spans="1:9" x14ac:dyDescent="0.35">
      <c r="A34" s="138" t="s">
        <v>209</v>
      </c>
      <c r="B34" s="139">
        <v>99</v>
      </c>
      <c r="C34" s="165">
        <v>78</v>
      </c>
      <c r="D34" s="140">
        <v>-0.21212121212121213</v>
      </c>
      <c r="E34" s="142">
        <v>7.5584058634906093</v>
      </c>
      <c r="F34" s="142">
        <v>3.5490842907519053</v>
      </c>
      <c r="G34" s="183">
        <v>-0.53044539353264186</v>
      </c>
      <c r="H34" s="174">
        <v>6.0512024825446084E-2</v>
      </c>
      <c r="I34" s="163">
        <v>0.18435443037376323</v>
      </c>
    </row>
    <row r="35" spans="1:9" x14ac:dyDescent="0.35">
      <c r="A35" s="138" t="s">
        <v>210</v>
      </c>
      <c r="B35" s="146">
        <v>7</v>
      </c>
      <c r="C35" s="146">
        <v>8</v>
      </c>
      <c r="D35" s="147">
        <v>0.14285714285714285</v>
      </c>
      <c r="E35" s="149">
        <v>3.5759897828863347</v>
      </c>
      <c r="F35" s="180">
        <v>2.6130981544994287</v>
      </c>
      <c r="G35" s="148">
        <v>-0.26926576608105263</v>
      </c>
      <c r="H35" s="173">
        <v>5.7553956834532377E-2</v>
      </c>
      <c r="I35" s="175">
        <v>0.38831181438695273</v>
      </c>
    </row>
    <row r="36" spans="1:9" x14ac:dyDescent="0.35">
      <c r="A36" s="138" t="s">
        <v>67</v>
      </c>
      <c r="B36" s="139">
        <v>3</v>
      </c>
      <c r="C36" s="139">
        <v>10</v>
      </c>
      <c r="D36" s="167">
        <v>2.3333333333333335</v>
      </c>
      <c r="E36" s="142">
        <v>13.245033112582782</v>
      </c>
      <c r="F36" s="170">
        <v>34.305317324185246</v>
      </c>
      <c r="G36" s="171">
        <v>1.5900514579759861</v>
      </c>
      <c r="H36" s="162">
        <v>2.7027027027027029E-2</v>
      </c>
      <c r="I36" s="163">
        <v>0.32257284097965372</v>
      </c>
    </row>
    <row r="37" spans="1:9" x14ac:dyDescent="0.35">
      <c r="A37" s="151" t="s">
        <v>212</v>
      </c>
      <c r="B37" s="146">
        <v>2</v>
      </c>
      <c r="C37" s="176">
        <v>0</v>
      </c>
      <c r="D37" s="178">
        <v>-1</v>
      </c>
      <c r="E37" s="149">
        <v>11.494252873563218</v>
      </c>
      <c r="F37" s="180">
        <v>0</v>
      </c>
      <c r="G37" s="182">
        <v>-1</v>
      </c>
      <c r="H37" s="184">
        <v>0</v>
      </c>
      <c r="I37" s="186">
        <v>0</v>
      </c>
    </row>
    <row r="38" spans="1:9" x14ac:dyDescent="0.35">
      <c r="A38" s="138" t="s">
        <v>69</v>
      </c>
      <c r="B38" s="139">
        <v>16</v>
      </c>
      <c r="C38" s="165">
        <v>18</v>
      </c>
      <c r="D38" s="140">
        <v>0.125</v>
      </c>
      <c r="E38" s="181">
        <v>3.1043849437330229</v>
      </c>
      <c r="F38" s="181">
        <v>2.6948124859645182</v>
      </c>
      <c r="G38" s="141">
        <v>-0.13193352795867958</v>
      </c>
      <c r="H38" s="162">
        <v>3.6960985626283367E-2</v>
      </c>
      <c r="I38" s="163">
        <v>0.23077840273139061</v>
      </c>
    </row>
    <row r="39" spans="1:9" x14ac:dyDescent="0.35">
      <c r="A39" s="138" t="s">
        <v>215</v>
      </c>
      <c r="B39" s="146">
        <v>38</v>
      </c>
      <c r="C39" s="166">
        <v>42</v>
      </c>
      <c r="D39" s="147">
        <v>0.10526315789473684</v>
      </c>
      <c r="E39" s="169">
        <v>17.653890824622533</v>
      </c>
      <c r="F39" s="169">
        <v>17.052375152253351</v>
      </c>
      <c r="G39" s="148">
        <v>-3.4072696967754307E-2</v>
      </c>
      <c r="H39" s="164">
        <v>4.5801526717557252E-2</v>
      </c>
      <c r="I39" s="175">
        <v>0.54008039482448678</v>
      </c>
    </row>
    <row r="40" spans="1:9" x14ac:dyDescent="0.35">
      <c r="A40" s="152" t="s">
        <v>216</v>
      </c>
      <c r="B40" s="146">
        <v>10</v>
      </c>
      <c r="C40" s="146">
        <v>10</v>
      </c>
      <c r="D40" s="147">
        <v>0</v>
      </c>
      <c r="E40" s="180">
        <v>1.1663167716351761</v>
      </c>
      <c r="F40" s="180">
        <v>0.9441087613293051</v>
      </c>
      <c r="G40" s="148">
        <v>-0.19052114803625381</v>
      </c>
      <c r="H40" s="173">
        <v>6.0240963855421686E-2</v>
      </c>
      <c r="I40" s="163">
        <v>0.32227448440110928</v>
      </c>
    </row>
    <row r="41" spans="1:9" x14ac:dyDescent="0.35">
      <c r="A41" s="151" t="s">
        <v>72</v>
      </c>
      <c r="B41" s="139">
        <v>5</v>
      </c>
      <c r="C41" s="139">
        <v>5</v>
      </c>
      <c r="D41" s="140">
        <v>0</v>
      </c>
      <c r="E41" s="142">
        <v>11.235955056179774</v>
      </c>
      <c r="F41" s="142">
        <v>7.9113924050632924</v>
      </c>
      <c r="G41" s="141">
        <v>-0.29588607594936689</v>
      </c>
      <c r="H41" s="162">
        <v>2.8248587570621469E-2</v>
      </c>
      <c r="I41" s="163">
        <v>0.22658986780747112</v>
      </c>
    </row>
    <row r="42" spans="1:9" x14ac:dyDescent="0.35">
      <c r="A42" s="150" t="s">
        <v>73</v>
      </c>
      <c r="B42" s="146">
        <v>9</v>
      </c>
      <c r="C42" s="166">
        <v>20</v>
      </c>
      <c r="D42" s="168">
        <v>1.2222222222222223</v>
      </c>
      <c r="E42" s="149">
        <v>3.9011703511053319</v>
      </c>
      <c r="F42" s="149">
        <v>8.9907844459429089</v>
      </c>
      <c r="G42" s="172">
        <v>1.304637746310032</v>
      </c>
      <c r="H42" s="173">
        <v>9.4339622641509441E-2</v>
      </c>
      <c r="I42" s="175">
        <v>0.82554227808391634</v>
      </c>
    </row>
    <row r="43" spans="1:9" x14ac:dyDescent="0.35">
      <c r="A43" s="138" t="s">
        <v>218</v>
      </c>
      <c r="B43" s="146">
        <v>7</v>
      </c>
      <c r="C43" s="166">
        <v>19</v>
      </c>
      <c r="D43" s="168">
        <v>1.7142857142857142</v>
      </c>
      <c r="E43" s="149">
        <v>13.958125623130609</v>
      </c>
      <c r="F43" s="169">
        <v>26.817219477769939</v>
      </c>
      <c r="G43" s="172">
        <v>0.92126222401451763</v>
      </c>
      <c r="H43" s="164">
        <v>2.3661270236612703E-2</v>
      </c>
      <c r="I43" s="163">
        <v>0.26400659182774544</v>
      </c>
    </row>
    <row r="44" spans="1:9" x14ac:dyDescent="0.35">
      <c r="A44" s="151" t="s">
        <v>219</v>
      </c>
      <c r="B44" s="139">
        <v>17</v>
      </c>
      <c r="C44" s="139">
        <v>14</v>
      </c>
      <c r="D44" s="140">
        <v>-0.17647058823529413</v>
      </c>
      <c r="E44" s="142">
        <v>5.9109874826147424</v>
      </c>
      <c r="F44" s="142">
        <v>4.1985305143199882</v>
      </c>
      <c r="G44" s="141">
        <v>-0.28970742593033605</v>
      </c>
      <c r="H44" s="162">
        <v>3.2941176470588238E-2</v>
      </c>
      <c r="I44" s="163">
        <v>0.20366421008836116</v>
      </c>
    </row>
    <row r="45" spans="1:9" x14ac:dyDescent="0.35">
      <c r="A45" s="138" t="s">
        <v>220</v>
      </c>
      <c r="B45" s="146">
        <v>9</v>
      </c>
      <c r="C45" s="146">
        <v>11</v>
      </c>
      <c r="D45" s="147">
        <v>0.22222222222222221</v>
      </c>
      <c r="E45" s="180">
        <v>1.3333333333333335</v>
      </c>
      <c r="F45" s="180">
        <v>1.1098779134295229</v>
      </c>
      <c r="G45" s="148">
        <v>-0.1675915649278579</v>
      </c>
      <c r="H45" s="173">
        <v>6.8322981366459631E-2</v>
      </c>
      <c r="I45" s="163">
        <v>0.25873768937834746</v>
      </c>
    </row>
    <row r="46" spans="1:9" x14ac:dyDescent="0.35">
      <c r="A46" s="138" t="s">
        <v>221</v>
      </c>
      <c r="B46" s="139">
        <v>7</v>
      </c>
      <c r="C46" s="139">
        <v>16</v>
      </c>
      <c r="D46" s="167">
        <v>1.2857142857142858</v>
      </c>
      <c r="E46" s="142">
        <v>3.7303490540900612</v>
      </c>
      <c r="F46" s="142">
        <v>7.1190211345939938</v>
      </c>
      <c r="G46" s="171">
        <v>0.90840616558080423</v>
      </c>
      <c r="H46" s="162">
        <v>5.6537102473498232E-2</v>
      </c>
      <c r="I46" s="163">
        <v>0.31703163282188868</v>
      </c>
    </row>
    <row r="47" spans="1:9" x14ac:dyDescent="0.35">
      <c r="A47" s="138" t="s">
        <v>222</v>
      </c>
      <c r="B47" s="146">
        <v>9</v>
      </c>
      <c r="C47" s="146">
        <v>7</v>
      </c>
      <c r="D47" s="178">
        <v>-0.22222222222222221</v>
      </c>
      <c r="E47" s="180">
        <v>1.7438480914551442</v>
      </c>
      <c r="F47" s="180">
        <v>0.95870711497637473</v>
      </c>
      <c r="G47" s="148">
        <v>-0.45023473106743661</v>
      </c>
      <c r="H47" s="164">
        <v>5.46875E-2</v>
      </c>
      <c r="I47" s="163">
        <v>0.20931480797609023</v>
      </c>
    </row>
    <row r="48" spans="1:9" x14ac:dyDescent="0.35">
      <c r="A48" s="138" t="s">
        <v>224</v>
      </c>
      <c r="B48" s="139">
        <v>13</v>
      </c>
      <c r="C48" s="165">
        <v>18</v>
      </c>
      <c r="D48" s="140">
        <v>0.38461538461538464</v>
      </c>
      <c r="E48" s="142">
        <v>4.9420262307546095</v>
      </c>
      <c r="F48" s="142">
        <v>5.4045939048190972</v>
      </c>
      <c r="G48" s="141">
        <v>9.3598789740510377E-2</v>
      </c>
      <c r="H48" s="174">
        <v>6.545454545454546E-2</v>
      </c>
      <c r="I48" s="175">
        <v>0.68235320876596417</v>
      </c>
    </row>
    <row r="49" spans="1:9" x14ac:dyDescent="0.35">
      <c r="A49" s="138" t="s">
        <v>80</v>
      </c>
      <c r="B49" s="146">
        <v>2</v>
      </c>
      <c r="C49" s="176">
        <v>3</v>
      </c>
      <c r="D49" s="147">
        <v>0.5</v>
      </c>
      <c r="E49" s="149">
        <v>6.2111801242236018</v>
      </c>
      <c r="F49" s="149">
        <v>11.214953271028037</v>
      </c>
      <c r="G49" s="172">
        <v>0.80560747663551413</v>
      </c>
      <c r="H49" s="184">
        <v>1.2448132780082987E-2</v>
      </c>
      <c r="I49" s="163">
        <v>0.15003525828569714</v>
      </c>
    </row>
    <row r="50" spans="1:9" x14ac:dyDescent="0.35">
      <c r="A50" s="138" t="s">
        <v>227</v>
      </c>
      <c r="B50" s="146">
        <v>3</v>
      </c>
      <c r="C50" s="146">
        <v>6</v>
      </c>
      <c r="D50" s="168">
        <v>1</v>
      </c>
      <c r="E50" s="149">
        <v>4.3227665706051877</v>
      </c>
      <c r="F50" s="149">
        <v>9.4786729857819907</v>
      </c>
      <c r="G50" s="172">
        <v>1.192733017377567</v>
      </c>
      <c r="H50" s="164">
        <v>5.6603773584905662E-2</v>
      </c>
      <c r="I50" s="163">
        <v>0.26682498282314171</v>
      </c>
    </row>
    <row r="51" spans="1:9" x14ac:dyDescent="0.35">
      <c r="A51" s="138" t="s">
        <v>229</v>
      </c>
      <c r="B51" s="139">
        <v>5</v>
      </c>
      <c r="C51" s="139">
        <v>4</v>
      </c>
      <c r="D51" s="140">
        <v>-0.2</v>
      </c>
      <c r="E51" s="181">
        <v>1.3163090693694879</v>
      </c>
      <c r="F51" s="181">
        <v>0.54392167527875979</v>
      </c>
      <c r="G51" s="183">
        <v>-0.58678270329072613</v>
      </c>
      <c r="H51" s="162">
        <v>3.7037037037037035E-2</v>
      </c>
      <c r="I51" s="186">
        <v>0.12139439673813256</v>
      </c>
    </row>
    <row r="52" spans="1:9" x14ac:dyDescent="0.35">
      <c r="A52" s="138" t="s">
        <v>231</v>
      </c>
      <c r="B52" s="146">
        <v>1</v>
      </c>
      <c r="C52" s="176">
        <v>3</v>
      </c>
      <c r="D52" s="168">
        <v>2</v>
      </c>
      <c r="E52" s="149">
        <v>4.4543429844097995</v>
      </c>
      <c r="F52" s="149">
        <v>10.928961748633879</v>
      </c>
      <c r="G52" s="172">
        <v>1.4535519125683061</v>
      </c>
      <c r="H52" s="164">
        <v>1.8404907975460124E-2</v>
      </c>
      <c r="I52" s="163">
        <v>0.15462602407527193</v>
      </c>
    </row>
  </sheetData>
  <mergeCells count="2">
    <mergeCell ref="B1:D1"/>
    <mergeCell ref="E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1"/>
  <sheetViews>
    <sheetView showGridLines="0" zoomScale="50" zoomScaleNormal="50" workbookViewId="0"/>
  </sheetViews>
  <sheetFormatPr defaultColWidth="8.81640625" defaultRowHeight="14.5" x14ac:dyDescent="0.35"/>
  <cols>
    <col min="1" max="1" width="19.1796875" customWidth="1"/>
  </cols>
  <sheetData>
    <row r="1" spans="1:12" ht="58.5" thickBot="1" x14ac:dyDescent="0.4">
      <c r="A1" s="48"/>
      <c r="B1" s="48"/>
      <c r="C1" s="270" t="s">
        <v>136</v>
      </c>
      <c r="D1" s="271"/>
      <c r="E1" s="272"/>
      <c r="F1" s="273" t="s">
        <v>137</v>
      </c>
      <c r="G1" s="274"/>
      <c r="H1" s="275"/>
      <c r="I1" s="276" t="s">
        <v>138</v>
      </c>
      <c r="J1" s="277"/>
      <c r="K1" s="278"/>
      <c r="L1" s="190" t="s">
        <v>236</v>
      </c>
    </row>
    <row r="2" spans="1:12" ht="58" x14ac:dyDescent="0.35">
      <c r="A2" s="94" t="s">
        <v>160</v>
      </c>
      <c r="B2" s="95" t="s">
        <v>161</v>
      </c>
      <c r="C2" s="187" t="s">
        <v>104</v>
      </c>
      <c r="D2" s="187" t="s">
        <v>103</v>
      </c>
      <c r="E2" s="188" t="s">
        <v>240</v>
      </c>
      <c r="F2" s="188" t="s">
        <v>140</v>
      </c>
      <c r="G2" s="188" t="s">
        <v>141</v>
      </c>
      <c r="H2" s="188" t="s">
        <v>240</v>
      </c>
      <c r="I2" s="189" t="s">
        <v>139</v>
      </c>
      <c r="J2" s="189" t="s">
        <v>142</v>
      </c>
      <c r="K2" s="188" t="s">
        <v>240</v>
      </c>
      <c r="L2" s="189" t="s">
        <v>142</v>
      </c>
    </row>
    <row r="3" spans="1:12" x14ac:dyDescent="0.35">
      <c r="A3" s="96" t="s">
        <v>162</v>
      </c>
      <c r="B3" s="97" t="s">
        <v>163</v>
      </c>
      <c r="C3" s="146">
        <v>2</v>
      </c>
      <c r="D3" s="146">
        <v>1</v>
      </c>
      <c r="E3" s="147">
        <v>-0.5</v>
      </c>
      <c r="F3" s="148">
        <v>8.3333333333333329E-2</v>
      </c>
      <c r="G3" s="148">
        <v>3.4482758620689655E-2</v>
      </c>
      <c r="H3" s="148">
        <v>-0.58620689655172409</v>
      </c>
      <c r="I3" s="149">
        <v>9.3240093240093245</v>
      </c>
      <c r="J3" s="149">
        <v>4.7846889952153102</v>
      </c>
      <c r="K3" s="148">
        <v>-0.48684210526315802</v>
      </c>
      <c r="L3" s="143">
        <v>0.20320040640081283</v>
      </c>
    </row>
    <row r="4" spans="1:12" x14ac:dyDescent="0.35">
      <c r="A4" s="101" t="s">
        <v>85</v>
      </c>
      <c r="B4" s="102" t="s">
        <v>165</v>
      </c>
      <c r="C4" s="146">
        <v>4</v>
      </c>
      <c r="D4" s="146">
        <v>3</v>
      </c>
      <c r="E4" s="147">
        <v>-0.25</v>
      </c>
      <c r="F4" s="148">
        <v>4.9382716049382713E-2</v>
      </c>
      <c r="G4" s="148">
        <v>3.2967032967032968E-2</v>
      </c>
      <c r="H4" s="148">
        <v>-0.33241758241758235</v>
      </c>
      <c r="I4" s="149">
        <v>4.9019607843137258</v>
      </c>
      <c r="J4" s="149">
        <v>3.1055900621118009</v>
      </c>
      <c r="K4" s="148">
        <v>-0.36645962732919268</v>
      </c>
      <c r="L4" s="143">
        <v>0.20045369352634795</v>
      </c>
    </row>
    <row r="5" spans="1:12" x14ac:dyDescent="0.35">
      <c r="A5" s="96" t="s">
        <v>86</v>
      </c>
      <c r="B5" s="97" t="s">
        <v>172</v>
      </c>
      <c r="C5" s="139">
        <v>6</v>
      </c>
      <c r="D5" s="139">
        <v>12</v>
      </c>
      <c r="E5" s="140">
        <v>1</v>
      </c>
      <c r="F5" s="141">
        <v>4.0816326530612242E-2</v>
      </c>
      <c r="G5" s="141">
        <v>6.3157894736842107E-2</v>
      </c>
      <c r="H5" s="141">
        <v>0.54736842105263173</v>
      </c>
      <c r="I5" s="142">
        <v>19.323671497584542</v>
      </c>
      <c r="J5" s="142">
        <v>39.408866995073886</v>
      </c>
      <c r="K5" s="141">
        <v>1.0394088669950736</v>
      </c>
      <c r="L5" s="143">
        <v>1.0494372392804359</v>
      </c>
    </row>
    <row r="6" spans="1:12" x14ac:dyDescent="0.35">
      <c r="A6" s="96" t="s">
        <v>87</v>
      </c>
      <c r="B6" s="97" t="s">
        <v>173</v>
      </c>
      <c r="C6" s="146">
        <v>0</v>
      </c>
      <c r="D6" s="146">
        <v>1</v>
      </c>
      <c r="E6" s="153" t="s">
        <v>132</v>
      </c>
      <c r="F6" s="148">
        <v>0</v>
      </c>
      <c r="G6" s="148">
        <v>0.1</v>
      </c>
      <c r="H6" s="154" t="s">
        <v>132</v>
      </c>
      <c r="I6" s="149">
        <v>0</v>
      </c>
      <c r="J6" s="149">
        <v>1.4306151645207441</v>
      </c>
      <c r="K6" s="154" t="s">
        <v>132</v>
      </c>
      <c r="L6" s="143">
        <v>0.23679287727025172</v>
      </c>
    </row>
    <row r="7" spans="1:12" x14ac:dyDescent="0.35">
      <c r="A7" s="96" t="s">
        <v>88</v>
      </c>
      <c r="B7" s="97" t="s">
        <v>175</v>
      </c>
      <c r="C7" s="146">
        <v>2</v>
      </c>
      <c r="D7" s="146">
        <v>1</v>
      </c>
      <c r="E7" s="147">
        <v>-0.5</v>
      </c>
      <c r="F7" s="148">
        <v>0.14285714285714285</v>
      </c>
      <c r="G7" s="148">
        <v>9.0909090909090912E-2</v>
      </c>
      <c r="H7" s="148">
        <v>-0.36363636363636359</v>
      </c>
      <c r="I7" s="149">
        <v>0.77519379844961245</v>
      </c>
      <c r="J7" s="149">
        <v>0.3401939105290015</v>
      </c>
      <c r="K7" s="148">
        <v>-0.56114985541758811</v>
      </c>
      <c r="L7" s="143">
        <v>0.18971732119142479</v>
      </c>
    </row>
    <row r="8" spans="1:12" x14ac:dyDescent="0.35">
      <c r="A8" s="96" t="s">
        <v>89</v>
      </c>
      <c r="B8" s="97" t="s">
        <v>176</v>
      </c>
      <c r="C8" s="139">
        <v>0</v>
      </c>
      <c r="D8" s="139">
        <v>0</v>
      </c>
      <c r="E8" s="140">
        <v>0</v>
      </c>
      <c r="F8" s="141">
        <v>0</v>
      </c>
      <c r="G8" s="141">
        <v>0</v>
      </c>
      <c r="H8" s="155" t="s">
        <v>132</v>
      </c>
      <c r="I8" s="142">
        <v>0</v>
      </c>
      <c r="J8" s="142">
        <v>0</v>
      </c>
      <c r="K8" s="155" t="s">
        <v>132</v>
      </c>
      <c r="L8" s="143">
        <v>0</v>
      </c>
    </row>
    <row r="9" spans="1:12" x14ac:dyDescent="0.35">
      <c r="A9" s="96" t="s">
        <v>90</v>
      </c>
      <c r="B9" s="97" t="s">
        <v>177</v>
      </c>
      <c r="C9" s="146">
        <v>7</v>
      </c>
      <c r="D9" s="146">
        <v>6</v>
      </c>
      <c r="E9" s="147">
        <v>-0.14285714285714285</v>
      </c>
      <c r="F9" s="148">
        <v>5.8333333333333334E-2</v>
      </c>
      <c r="G9" s="148">
        <v>6.3157894736842107E-2</v>
      </c>
      <c r="H9" s="148">
        <v>8.2706766917293256E-2</v>
      </c>
      <c r="I9" s="149">
        <v>13.333333333333336</v>
      </c>
      <c r="J9" s="149">
        <v>5.644402634054563</v>
      </c>
      <c r="K9" s="148">
        <v>-0.57666980244590782</v>
      </c>
      <c r="L9" s="143">
        <v>0.92387287509238725</v>
      </c>
    </row>
    <row r="10" spans="1:12" x14ac:dyDescent="0.35">
      <c r="A10" s="96" t="s">
        <v>91</v>
      </c>
      <c r="B10" s="97" t="s">
        <v>179</v>
      </c>
      <c r="C10" s="146">
        <v>3</v>
      </c>
      <c r="D10" s="146">
        <v>3</v>
      </c>
      <c r="E10" s="147">
        <v>0</v>
      </c>
      <c r="F10" s="148">
        <v>2.4390243902439025E-2</v>
      </c>
      <c r="G10" s="148">
        <v>2.1739130434782608E-2</v>
      </c>
      <c r="H10" s="148">
        <v>-0.1086956521739131</v>
      </c>
      <c r="I10" s="149">
        <v>20.338983050847457</v>
      </c>
      <c r="J10" s="149">
        <v>15.037593984962404</v>
      </c>
      <c r="K10" s="148">
        <v>-0.26065162907268175</v>
      </c>
      <c r="L10" s="143">
        <v>0.34195438328526973</v>
      </c>
    </row>
    <row r="11" spans="1:12" x14ac:dyDescent="0.35">
      <c r="A11" s="103" t="s">
        <v>92</v>
      </c>
      <c r="B11" s="99" t="s">
        <v>185</v>
      </c>
      <c r="C11" s="146">
        <v>0</v>
      </c>
      <c r="D11" s="146">
        <v>0</v>
      </c>
      <c r="E11" s="147">
        <v>0</v>
      </c>
      <c r="F11" s="148">
        <v>0</v>
      </c>
      <c r="G11" s="148">
        <v>0</v>
      </c>
      <c r="H11" s="154" t="s">
        <v>132</v>
      </c>
      <c r="I11" s="149">
        <v>0</v>
      </c>
      <c r="J11" s="149">
        <v>0</v>
      </c>
      <c r="K11" s="154" t="s">
        <v>132</v>
      </c>
      <c r="L11" s="143">
        <v>0</v>
      </c>
    </row>
    <row r="12" spans="1:12" x14ac:dyDescent="0.35">
      <c r="A12" s="96" t="s">
        <v>93</v>
      </c>
      <c r="B12" s="97" t="s">
        <v>189</v>
      </c>
      <c r="C12" s="146">
        <v>5</v>
      </c>
      <c r="D12" s="146">
        <v>1</v>
      </c>
      <c r="E12" s="147">
        <v>-0.8</v>
      </c>
      <c r="F12" s="148">
        <v>0.15151515151515152</v>
      </c>
      <c r="G12" s="148">
        <v>4.1666666666666664E-2</v>
      </c>
      <c r="H12" s="148">
        <v>-0.72500000000000009</v>
      </c>
      <c r="I12" s="149">
        <v>1.6313213703099512</v>
      </c>
      <c r="J12" s="149">
        <v>0.36416605972323385</v>
      </c>
      <c r="K12" s="148">
        <v>-0.77676620538965768</v>
      </c>
      <c r="L12" s="143">
        <v>0.1237248606548757</v>
      </c>
    </row>
    <row r="13" spans="1:12" x14ac:dyDescent="0.35">
      <c r="A13" s="101" t="s">
        <v>94</v>
      </c>
      <c r="B13" s="102" t="s">
        <v>175</v>
      </c>
      <c r="C13" s="139">
        <v>3</v>
      </c>
      <c r="D13" s="139">
        <v>2</v>
      </c>
      <c r="E13" s="140">
        <v>-0.33333333333333331</v>
      </c>
      <c r="F13" s="141">
        <v>0.12</v>
      </c>
      <c r="G13" s="141">
        <v>0.08</v>
      </c>
      <c r="H13" s="141">
        <v>-0.33333333333333331</v>
      </c>
      <c r="I13" s="142">
        <v>1.2391573729863694</v>
      </c>
      <c r="J13" s="142">
        <v>0.72846476051720987</v>
      </c>
      <c r="K13" s="141">
        <v>-0.41212893826261171</v>
      </c>
      <c r="L13" s="143">
        <v>0.2543704014600861</v>
      </c>
    </row>
    <row r="14" spans="1:12" x14ac:dyDescent="0.35">
      <c r="A14" s="96" t="s">
        <v>201</v>
      </c>
      <c r="B14" s="97" t="s">
        <v>202</v>
      </c>
      <c r="C14" s="146">
        <v>1</v>
      </c>
      <c r="D14" s="146">
        <v>5</v>
      </c>
      <c r="E14" s="147">
        <v>4</v>
      </c>
      <c r="F14" s="148">
        <v>1.6666666666666666E-2</v>
      </c>
      <c r="G14" s="148">
        <v>0.12195121951219512</v>
      </c>
      <c r="H14" s="148">
        <v>6.3170731707317076</v>
      </c>
      <c r="I14" s="149">
        <v>0.3166059838530948</v>
      </c>
      <c r="J14" s="149">
        <v>1.3777900248002206</v>
      </c>
      <c r="K14" s="148">
        <v>3.3517497933314973</v>
      </c>
      <c r="L14" s="143">
        <v>0.40644788931611076</v>
      </c>
    </row>
    <row r="15" spans="1:12" x14ac:dyDescent="0.35">
      <c r="A15" s="96" t="s">
        <v>97</v>
      </c>
      <c r="B15" s="99" t="s">
        <v>207</v>
      </c>
      <c r="C15" s="146">
        <v>0</v>
      </c>
      <c r="D15" s="146">
        <v>0</v>
      </c>
      <c r="E15" s="147">
        <v>0</v>
      </c>
      <c r="F15" s="148">
        <v>0</v>
      </c>
      <c r="G15" s="148">
        <v>0</v>
      </c>
      <c r="H15" s="154" t="s">
        <v>132</v>
      </c>
      <c r="I15" s="149">
        <v>0</v>
      </c>
      <c r="J15" s="149">
        <v>0</v>
      </c>
      <c r="K15" s="154" t="s">
        <v>132</v>
      </c>
      <c r="L15" s="143">
        <v>0</v>
      </c>
    </row>
    <row r="16" spans="1:12" x14ac:dyDescent="0.35">
      <c r="A16" s="96" t="s">
        <v>98</v>
      </c>
      <c r="B16" s="97" t="s">
        <v>172</v>
      </c>
      <c r="C16" s="146">
        <v>8</v>
      </c>
      <c r="D16" s="146">
        <v>17</v>
      </c>
      <c r="E16" s="147">
        <v>1.125</v>
      </c>
      <c r="F16" s="148">
        <v>4.3478260869565216E-2</v>
      </c>
      <c r="G16" s="148">
        <v>7.1729957805907171E-2</v>
      </c>
      <c r="H16" s="148">
        <v>0.64978902953586504</v>
      </c>
      <c r="I16" s="149">
        <v>6.1326178612495221</v>
      </c>
      <c r="J16" s="149">
        <v>6.3933809702895825</v>
      </c>
      <c r="K16" s="148">
        <v>4.2520684467844842E-2</v>
      </c>
      <c r="L16" s="143">
        <v>0.88790928700884242</v>
      </c>
    </row>
    <row r="17" spans="1:12" x14ac:dyDescent="0.35">
      <c r="A17" s="96" t="s">
        <v>99</v>
      </c>
      <c r="B17" s="97" t="s">
        <v>214</v>
      </c>
      <c r="C17" s="139">
        <v>1</v>
      </c>
      <c r="D17" s="139">
        <v>2</v>
      </c>
      <c r="E17" s="140">
        <v>1</v>
      </c>
      <c r="F17" s="141">
        <v>1.098901098901099E-2</v>
      </c>
      <c r="G17" s="141">
        <v>2.2222222222222223E-2</v>
      </c>
      <c r="H17" s="141">
        <v>1.0222222222222221</v>
      </c>
      <c r="I17" s="142">
        <v>1.0810810810810811</v>
      </c>
      <c r="J17" s="142">
        <v>1.359157322460075</v>
      </c>
      <c r="K17" s="141">
        <v>0.25722052327556932</v>
      </c>
      <c r="L17" s="143">
        <v>0.13101652445914741</v>
      </c>
    </row>
    <row r="18" spans="1:12" x14ac:dyDescent="0.35">
      <c r="A18" s="96" t="s">
        <v>100</v>
      </c>
      <c r="B18" s="97" t="s">
        <v>217</v>
      </c>
      <c r="C18" s="139">
        <v>4</v>
      </c>
      <c r="D18" s="139">
        <v>3</v>
      </c>
      <c r="E18" s="140">
        <v>-0.25</v>
      </c>
      <c r="F18" s="141">
        <v>4.0816326530612242E-2</v>
      </c>
      <c r="G18" s="141">
        <v>3.7974683544303799E-2</v>
      </c>
      <c r="H18" s="141">
        <v>-6.9620253164556861E-2</v>
      </c>
      <c r="I18" s="142">
        <v>3.6563071297989032</v>
      </c>
      <c r="J18" s="142">
        <v>2.179440610243371</v>
      </c>
      <c r="K18" s="141">
        <v>-0.40392299309843804</v>
      </c>
      <c r="L18" s="143">
        <v>0.31340430199638541</v>
      </c>
    </row>
    <row r="19" spans="1:12" x14ac:dyDescent="0.35">
      <c r="A19" s="96" t="s">
        <v>101</v>
      </c>
      <c r="B19" s="97" t="s">
        <v>173</v>
      </c>
      <c r="C19" s="139">
        <v>4</v>
      </c>
      <c r="D19" s="139">
        <v>5</v>
      </c>
      <c r="E19" s="140">
        <v>0.25</v>
      </c>
      <c r="F19" s="141">
        <v>7.8431372549019607E-2</v>
      </c>
      <c r="G19" s="141">
        <v>0.1</v>
      </c>
      <c r="H19" s="141">
        <v>0.27500000000000008</v>
      </c>
      <c r="I19" s="142">
        <v>7.0360598065083551</v>
      </c>
      <c r="J19" s="142">
        <v>14.224751066856332</v>
      </c>
      <c r="K19" s="141">
        <v>1.0216927453769562</v>
      </c>
      <c r="L19" s="143">
        <v>0.47152462773130643</v>
      </c>
    </row>
    <row r="20" spans="1:12" x14ac:dyDescent="0.35">
      <c r="A20" s="101" t="s">
        <v>223</v>
      </c>
      <c r="B20" s="102" t="s">
        <v>195</v>
      </c>
      <c r="C20" s="146">
        <v>2</v>
      </c>
      <c r="D20" s="146">
        <v>4</v>
      </c>
      <c r="E20" s="147">
        <v>1</v>
      </c>
      <c r="F20" s="148">
        <v>8.6956521739130436E-3</v>
      </c>
      <c r="G20" s="148">
        <v>1.7316017316017316E-2</v>
      </c>
      <c r="H20" s="148">
        <v>0.9913419913419913</v>
      </c>
      <c r="I20" s="149">
        <v>4</v>
      </c>
      <c r="J20" s="149">
        <v>6.2695924764890272</v>
      </c>
      <c r="K20" s="148">
        <v>0.56739811912225679</v>
      </c>
      <c r="L20" s="143">
        <v>0.25314052463373732</v>
      </c>
    </row>
    <row r="21" spans="1:12" x14ac:dyDescent="0.35">
      <c r="A21" s="96" t="s">
        <v>225</v>
      </c>
      <c r="B21" s="97" t="s">
        <v>226</v>
      </c>
      <c r="C21" s="139">
        <v>3</v>
      </c>
      <c r="D21" s="139">
        <v>2</v>
      </c>
      <c r="E21" s="140">
        <v>-0.33333333333333331</v>
      </c>
      <c r="F21" s="141">
        <v>2.9126213592233011E-2</v>
      </c>
      <c r="G21" s="141">
        <v>1.9607843137254902E-2</v>
      </c>
      <c r="H21" s="141">
        <v>-0.32679738562091504</v>
      </c>
      <c r="I21" s="142">
        <v>2.3364485981308412</v>
      </c>
      <c r="J21" s="142">
        <v>1.1207621182404035</v>
      </c>
      <c r="K21" s="141">
        <v>-0.52031381339310734</v>
      </c>
      <c r="L21" s="143">
        <v>0.11441745781571352</v>
      </c>
    </row>
  </sheetData>
  <mergeCells count="3">
    <mergeCell ref="C1:E1"/>
    <mergeCell ref="F1:H1"/>
    <mergeCell ref="I1:K1"/>
  </mergeCells>
  <conditionalFormatting sqref="C3:C21">
    <cfRule type="top10" dxfId="43" priority="19" bottom="1" rank="5"/>
    <cfRule type="top10" dxfId="42" priority="20" rank="5"/>
  </conditionalFormatting>
  <conditionalFormatting sqref="D3:D21">
    <cfRule type="top10" dxfId="41" priority="17" bottom="1" rank="5"/>
    <cfRule type="top10" dxfId="40" priority="18" rank="5"/>
  </conditionalFormatting>
  <conditionalFormatting sqref="E3:E21">
    <cfRule type="top10" dxfId="39" priority="15" bottom="1" rank="5"/>
    <cfRule type="top10" dxfId="38" priority="16" rank="5"/>
  </conditionalFormatting>
  <conditionalFormatting sqref="F3:F21">
    <cfRule type="top10" dxfId="37" priority="13" bottom="1" rank="5"/>
    <cfRule type="top10" dxfId="36" priority="14" rank="5"/>
  </conditionalFormatting>
  <conditionalFormatting sqref="G3:G21">
    <cfRule type="top10" dxfId="35" priority="11" bottom="1" rank="5"/>
    <cfRule type="top10" dxfId="34" priority="12" rank="5"/>
  </conditionalFormatting>
  <conditionalFormatting sqref="H3:H21">
    <cfRule type="top10" dxfId="33" priority="9" bottom="1" rank="5"/>
    <cfRule type="top10" dxfId="32" priority="10" rank="5"/>
  </conditionalFormatting>
  <conditionalFormatting sqref="I3:I21">
    <cfRule type="top10" dxfId="31" priority="7" bottom="1" rank="5"/>
    <cfRule type="top10" dxfId="30" priority="8" rank="5"/>
  </conditionalFormatting>
  <conditionalFormatting sqref="J3:J21">
    <cfRule type="top10" dxfId="29" priority="5" bottom="1" rank="5"/>
    <cfRule type="top10" dxfId="28" priority="6" rank="5"/>
  </conditionalFormatting>
  <conditionalFormatting sqref="K3:K21">
    <cfRule type="top10" dxfId="27" priority="3" bottom="1" rank="5"/>
    <cfRule type="top10" dxfId="26" priority="4" rank="5"/>
  </conditionalFormatting>
  <conditionalFormatting sqref="L3:L21">
    <cfRule type="top10" dxfId="25" priority="1" bottom="1" rank="5"/>
    <cfRule type="top10" dxfId="24" priority="2" rank="5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29"/>
  <sheetViews>
    <sheetView topLeftCell="A8" zoomScale="70" zoomScaleNormal="70" workbookViewId="0">
      <selection activeCell="E29" sqref="A18:E29"/>
    </sheetView>
  </sheetViews>
  <sheetFormatPr defaultColWidth="8.81640625" defaultRowHeight="14.5" x14ac:dyDescent="0.35"/>
  <cols>
    <col min="1" max="1" width="16.36328125" customWidth="1"/>
    <col min="2" max="2" width="12" customWidth="1"/>
    <col min="3" max="3" width="12.81640625" customWidth="1"/>
    <col min="4" max="4" width="16.81640625" customWidth="1"/>
    <col min="5" max="5" width="14.6328125" customWidth="1"/>
  </cols>
  <sheetData>
    <row r="1" spans="1:26" ht="15" customHeight="1" x14ac:dyDescent="0.35">
      <c r="A1" s="48"/>
      <c r="B1" s="280" t="s">
        <v>136</v>
      </c>
      <c r="C1" s="280"/>
      <c r="D1" s="279" t="s">
        <v>138</v>
      </c>
      <c r="E1" s="279"/>
    </row>
    <row r="2" spans="1:26" ht="49" customHeight="1" x14ac:dyDescent="0.35">
      <c r="A2" s="73" t="s">
        <v>147</v>
      </c>
      <c r="B2" s="74" t="s">
        <v>143</v>
      </c>
      <c r="C2" s="74" t="s">
        <v>144</v>
      </c>
      <c r="D2" s="74" t="s">
        <v>145</v>
      </c>
      <c r="E2" s="75" t="s">
        <v>146</v>
      </c>
      <c r="F2" s="87" t="s">
        <v>150</v>
      </c>
      <c r="G2" s="87" t="s">
        <v>149</v>
      </c>
      <c r="H2" s="87" t="s">
        <v>148</v>
      </c>
      <c r="I2" s="87" t="s">
        <v>151</v>
      </c>
      <c r="J2" s="87" t="s">
        <v>152</v>
      </c>
      <c r="K2" s="87" t="s">
        <v>153</v>
      </c>
      <c r="L2" s="87" t="s">
        <v>154</v>
      </c>
      <c r="M2" s="87" t="s">
        <v>155</v>
      </c>
      <c r="N2" s="87" t="s">
        <v>156</v>
      </c>
      <c r="O2" s="87" t="s">
        <v>157</v>
      </c>
      <c r="P2" s="87" t="s">
        <v>158</v>
      </c>
      <c r="Q2" s="87" t="s">
        <v>159</v>
      </c>
      <c r="T2" s="48" t="s">
        <v>135</v>
      </c>
      <c r="U2" s="48" t="s">
        <v>256</v>
      </c>
      <c r="V2" s="48" t="s">
        <v>135</v>
      </c>
      <c r="W2" s="48" t="s">
        <v>257</v>
      </c>
      <c r="X2" s="48" t="s">
        <v>268</v>
      </c>
      <c r="Y2" s="48" t="s">
        <v>269</v>
      </c>
      <c r="Z2" s="48" t="s">
        <v>105</v>
      </c>
    </row>
    <row r="3" spans="1:26" x14ac:dyDescent="0.35">
      <c r="A3" s="76" t="s">
        <v>244</v>
      </c>
      <c r="B3" s="77">
        <v>78</v>
      </c>
      <c r="C3" s="78">
        <v>-0.21212121212121213</v>
      </c>
      <c r="D3" s="79">
        <v>3.5490842907519053</v>
      </c>
      <c r="E3" s="80">
        <v>-0.53044539353264186</v>
      </c>
      <c r="F3" s="20">
        <v>22</v>
      </c>
      <c r="G3" s="20">
        <v>17</v>
      </c>
      <c r="H3" s="21">
        <v>26</v>
      </c>
      <c r="I3" s="21">
        <v>21</v>
      </c>
      <c r="J3" s="21">
        <v>12</v>
      </c>
      <c r="K3" s="21">
        <v>18</v>
      </c>
      <c r="L3" s="21">
        <v>22</v>
      </c>
      <c r="M3" s="22">
        <v>17</v>
      </c>
      <c r="N3" s="22">
        <v>9</v>
      </c>
      <c r="O3" s="29">
        <v>20</v>
      </c>
      <c r="P3" s="31">
        <v>13</v>
      </c>
      <c r="Q3" s="31">
        <v>19</v>
      </c>
      <c r="S3">
        <f>SUM(Table13[[#This Row],[2007]:[2016]])</f>
        <v>177</v>
      </c>
      <c r="T3" s="48" t="s">
        <v>258</v>
      </c>
      <c r="U3" s="48">
        <v>8461961</v>
      </c>
      <c r="V3" s="48" t="s">
        <v>258</v>
      </c>
      <c r="W3" s="48">
        <v>8128980</v>
      </c>
      <c r="X3" s="207">
        <f>((SUM(Table13[[#This Row],[2012]:[2016]]))/U3)*100000</f>
        <v>0.92177215186881623</v>
      </c>
      <c r="Y3" s="207">
        <f>((SUM(Table13[[#This Row],[2007]:[2011]]))/W3)*100000</f>
        <v>1.2178649719891057</v>
      </c>
      <c r="Z3" s="46">
        <f>(X3-Y3)/Y3</f>
        <v>-0.24312450635367985</v>
      </c>
    </row>
    <row r="4" spans="1:26" x14ac:dyDescent="0.35">
      <c r="A4" s="76" t="s">
        <v>245</v>
      </c>
      <c r="B4" s="77">
        <v>64</v>
      </c>
      <c r="C4" s="81">
        <v>0.77777777777777779</v>
      </c>
      <c r="D4" s="79">
        <v>5.9333426041811528</v>
      </c>
      <c r="E4" s="82">
        <v>0.29808350973696562</v>
      </c>
      <c r="F4" s="20">
        <v>5</v>
      </c>
      <c r="G4" s="20">
        <v>10</v>
      </c>
      <c r="H4" s="21">
        <v>7</v>
      </c>
      <c r="I4" s="21">
        <v>7</v>
      </c>
      <c r="J4" s="21">
        <v>5</v>
      </c>
      <c r="K4" s="21">
        <v>10</v>
      </c>
      <c r="L4" s="21">
        <v>7</v>
      </c>
      <c r="M4" s="22">
        <v>8</v>
      </c>
      <c r="N4" s="22">
        <v>12</v>
      </c>
      <c r="O4" s="31">
        <v>7</v>
      </c>
      <c r="P4" s="31">
        <v>17</v>
      </c>
      <c r="Q4" s="31">
        <v>20</v>
      </c>
      <c r="S4" s="48">
        <f>SUM(Table13[[#This Row],[2007]:[2016]])</f>
        <v>100</v>
      </c>
      <c r="T4" s="48" t="s">
        <v>259</v>
      </c>
      <c r="U4" s="48">
        <v>3918872</v>
      </c>
      <c r="V4" s="48" t="s">
        <v>259</v>
      </c>
      <c r="W4" s="48">
        <v>3782544</v>
      </c>
      <c r="X4" s="207">
        <f>((SUM(Table13[[#This Row],[2012]:[2016]]))/U4)*100000</f>
        <v>1.6331230007002013</v>
      </c>
      <c r="Y4" s="207">
        <f>((SUM(Table13[[#This Row],[2007]:[2011]]))/W4)*100000</f>
        <v>0.95174041597401116</v>
      </c>
      <c r="Z4" s="46">
        <f t="shared" ref="Z4:Z12" si="0">(X4-Y4)/Y4</f>
        <v>0.71593322432237283</v>
      </c>
    </row>
    <row r="5" spans="1:26" x14ac:dyDescent="0.35">
      <c r="A5" s="76" t="s">
        <v>246</v>
      </c>
      <c r="B5" s="77">
        <v>42</v>
      </c>
      <c r="C5" s="81">
        <v>0.10526315789473684</v>
      </c>
      <c r="D5" s="79">
        <v>17.052375152253351</v>
      </c>
      <c r="E5" s="80">
        <v>-3.4072696967754307E-2</v>
      </c>
      <c r="F5" s="20">
        <v>11</v>
      </c>
      <c r="G5" s="20">
        <v>6</v>
      </c>
      <c r="H5" s="21">
        <v>6</v>
      </c>
      <c r="I5" s="21">
        <v>5</v>
      </c>
      <c r="J5" s="21">
        <v>9</v>
      </c>
      <c r="K5" s="21">
        <v>8</v>
      </c>
      <c r="L5" s="21">
        <v>10</v>
      </c>
      <c r="M5" s="22">
        <v>6</v>
      </c>
      <c r="N5" s="22">
        <v>10</v>
      </c>
      <c r="O5" s="31">
        <v>10</v>
      </c>
      <c r="P5" s="31">
        <v>8</v>
      </c>
      <c r="Q5" s="31">
        <v>8</v>
      </c>
      <c r="S5" s="48">
        <f>SUM(Table13[[#This Row],[2007]:[2016]])</f>
        <v>80</v>
      </c>
      <c r="T5" s="48" t="s">
        <v>260</v>
      </c>
      <c r="U5" s="48">
        <v>1555324</v>
      </c>
      <c r="V5" s="48" t="s">
        <v>260</v>
      </c>
      <c r="W5" s="48">
        <v>1455565</v>
      </c>
      <c r="X5" s="207">
        <f>((SUM(Table13[[#This Row],[2012]:[2016]]))/U5)*100000</f>
        <v>2.7004019741224337</v>
      </c>
      <c r="Y5" s="207">
        <f>((SUM(Table13[[#This Row],[2007]:[2011]]))/W5)*100000</f>
        <v>2.6106700834383898</v>
      </c>
      <c r="Z5" s="46">
        <f t="shared" si="0"/>
        <v>3.4371210385136922E-2</v>
      </c>
    </row>
    <row r="6" spans="1:26" x14ac:dyDescent="0.35">
      <c r="A6" s="76" t="s">
        <v>247</v>
      </c>
      <c r="B6" s="77">
        <v>30</v>
      </c>
      <c r="C6" s="81">
        <v>0.15384615384615385</v>
      </c>
      <c r="D6" s="79">
        <v>2.9106432521587275</v>
      </c>
      <c r="E6" s="80">
        <v>-0.1770156204521198</v>
      </c>
      <c r="F6" s="20">
        <v>7</v>
      </c>
      <c r="G6" s="20">
        <v>7</v>
      </c>
      <c r="H6" s="21">
        <v>3</v>
      </c>
      <c r="I6" s="21">
        <v>5</v>
      </c>
      <c r="J6" s="21">
        <v>6</v>
      </c>
      <c r="K6" s="21">
        <v>5</v>
      </c>
      <c r="L6" s="21">
        <v>7</v>
      </c>
      <c r="M6" s="22">
        <v>8</v>
      </c>
      <c r="N6" s="22">
        <v>4</v>
      </c>
      <c r="O6" s="31">
        <v>6</v>
      </c>
      <c r="P6" s="31">
        <v>7</v>
      </c>
      <c r="Q6" s="31">
        <v>5</v>
      </c>
      <c r="S6" s="48">
        <f>SUM(Table13[[#This Row],[2007]:[2016]])</f>
        <v>56</v>
      </c>
      <c r="T6" s="48" t="s">
        <v>263</v>
      </c>
      <c r="U6" s="48">
        <v>2714017</v>
      </c>
      <c r="V6" s="48" t="s">
        <v>263</v>
      </c>
      <c r="W6" s="48">
        <v>2700741</v>
      </c>
      <c r="X6" s="207">
        <f>((SUM(Table13[[#This Row],[2012]:[2016]]))/U6)*100000</f>
        <v>1.1053725897811251</v>
      </c>
      <c r="Y6" s="207">
        <f>((SUM(Table13[[#This Row],[2007]:[2011]]))/W6)*100000</f>
        <v>0.9626987556378046</v>
      </c>
      <c r="Z6" s="46">
        <f t="shared" si="0"/>
        <v>0.14820195134540978</v>
      </c>
    </row>
    <row r="7" spans="1:26" x14ac:dyDescent="0.35">
      <c r="A7" s="205" t="s">
        <v>248</v>
      </c>
      <c r="B7" s="77">
        <v>27</v>
      </c>
      <c r="C7" s="81">
        <v>0.125</v>
      </c>
      <c r="D7" s="79">
        <v>24.053452115812917</v>
      </c>
      <c r="E7" s="80">
        <v>-0.21575723830734972</v>
      </c>
      <c r="F7" s="20">
        <v>1</v>
      </c>
      <c r="G7" s="20">
        <v>4</v>
      </c>
      <c r="H7" s="21">
        <v>6</v>
      </c>
      <c r="I7" s="21">
        <v>4</v>
      </c>
      <c r="J7" s="21">
        <v>4</v>
      </c>
      <c r="K7" s="21">
        <v>6</v>
      </c>
      <c r="L7" s="21">
        <v>4</v>
      </c>
      <c r="M7" s="22">
        <v>9</v>
      </c>
      <c r="N7" s="22">
        <v>7</v>
      </c>
      <c r="O7" s="31">
        <v>1</v>
      </c>
      <c r="P7" s="31">
        <v>3</v>
      </c>
      <c r="Q7" s="31">
        <v>7</v>
      </c>
      <c r="S7" s="48">
        <f>SUM(Table13[[#This Row],[2007]:[2016]])</f>
        <v>51</v>
      </c>
      <c r="T7" s="48" t="s">
        <v>267</v>
      </c>
      <c r="U7" s="48">
        <v>856616</v>
      </c>
      <c r="V7" s="48" t="s">
        <v>267</v>
      </c>
      <c r="W7" s="48">
        <v>817602</v>
      </c>
      <c r="X7" s="207">
        <f>((SUM(Table13[[#This Row],[2012]:[2016]]))/U7)*100000</f>
        <v>3.1519373908495751</v>
      </c>
      <c r="Y7" s="207">
        <f>((SUM(Table13[[#This Row],[2007]:[2011]]))/W7)*100000</f>
        <v>2.935413563078368</v>
      </c>
      <c r="Z7" s="46">
        <f t="shared" si="0"/>
        <v>7.3762631097247719E-2</v>
      </c>
    </row>
    <row r="8" spans="1:26" x14ac:dyDescent="0.35">
      <c r="A8" s="76" t="s">
        <v>249</v>
      </c>
      <c r="B8" s="77">
        <v>26</v>
      </c>
      <c r="C8" s="81">
        <v>0.18181818181818182</v>
      </c>
      <c r="D8" s="79">
        <v>8.9531680440771364</v>
      </c>
      <c r="E8" s="80">
        <v>-0.18098860505885281</v>
      </c>
      <c r="F8" s="20">
        <v>4</v>
      </c>
      <c r="G8" s="20">
        <v>2</v>
      </c>
      <c r="H8" s="21">
        <v>4</v>
      </c>
      <c r="I8" s="21">
        <v>4</v>
      </c>
      <c r="J8" s="21">
        <v>3</v>
      </c>
      <c r="K8" s="21">
        <v>5</v>
      </c>
      <c r="L8" s="21">
        <v>6</v>
      </c>
      <c r="M8" s="22">
        <v>2</v>
      </c>
      <c r="N8" s="22">
        <v>6</v>
      </c>
      <c r="O8" s="31">
        <v>6</v>
      </c>
      <c r="P8" s="31">
        <v>5</v>
      </c>
      <c r="Q8" s="31">
        <v>7</v>
      </c>
      <c r="S8" s="48">
        <f>SUM(Table13[[#This Row],[2007]:[2016]])</f>
        <v>48</v>
      </c>
      <c r="T8" s="48" t="s">
        <v>261</v>
      </c>
      <c r="U8" s="48">
        <v>2240582</v>
      </c>
      <c r="V8" s="48" t="s">
        <v>261</v>
      </c>
      <c r="W8" s="48">
        <v>2089090</v>
      </c>
      <c r="X8" s="207">
        <f>((SUM(Table13[[#This Row],[2012]:[2016]]))/U8)*100000</f>
        <v>1.1604127856065969</v>
      </c>
      <c r="Y8" s="207">
        <f>((SUM(Table13[[#This Row],[2007]:[2011]]))/W8)*100000</f>
        <v>1.053090101431724</v>
      </c>
      <c r="Z8" s="46">
        <f t="shared" si="0"/>
        <v>0.10191215740131145</v>
      </c>
    </row>
    <row r="9" spans="1:26" x14ac:dyDescent="0.35">
      <c r="A9" s="205" t="s">
        <v>250</v>
      </c>
      <c r="B9" s="77">
        <v>20</v>
      </c>
      <c r="C9" s="81">
        <v>1.2222222222222223</v>
      </c>
      <c r="D9" s="79">
        <v>8.9907844459429089</v>
      </c>
      <c r="E9" s="82">
        <v>1.304637746310032</v>
      </c>
      <c r="F9" s="20">
        <v>4</v>
      </c>
      <c r="G9" s="20">
        <v>2</v>
      </c>
      <c r="H9" s="21">
        <v>0</v>
      </c>
      <c r="I9" s="21">
        <v>2</v>
      </c>
      <c r="J9" s="21">
        <v>1</v>
      </c>
      <c r="K9" s="21">
        <v>5</v>
      </c>
      <c r="L9" s="21">
        <v>1</v>
      </c>
      <c r="M9" s="22">
        <v>2</v>
      </c>
      <c r="N9" s="22">
        <v>1</v>
      </c>
      <c r="O9" s="31">
        <v>4</v>
      </c>
      <c r="P9" s="31">
        <v>4</v>
      </c>
      <c r="Q9" s="31">
        <v>9</v>
      </c>
      <c r="S9" s="48">
        <f>SUM(Table13[[#This Row],[2007]:[2016]])</f>
        <v>29</v>
      </c>
      <c r="T9" s="48" t="s">
        <v>266</v>
      </c>
      <c r="U9" s="48">
        <v>484530</v>
      </c>
      <c r="V9" s="48" t="s">
        <v>266</v>
      </c>
      <c r="W9" s="48">
        <v>463537</v>
      </c>
      <c r="X9" s="207">
        <f>((SUM(Table13[[#This Row],[2012]:[2016]]))/U9)*100000</f>
        <v>4.1277113904195817</v>
      </c>
      <c r="Y9" s="207">
        <f>((SUM(Table13[[#This Row],[2007]:[2011]]))/W9)*100000</f>
        <v>1.9415925805275525</v>
      </c>
      <c r="Z9" s="46">
        <f t="shared" si="0"/>
        <v>1.1259410608676905</v>
      </c>
    </row>
    <row r="10" spans="1:26" x14ac:dyDescent="0.35">
      <c r="A10" s="76" t="s">
        <v>251</v>
      </c>
      <c r="B10" s="77">
        <v>19</v>
      </c>
      <c r="C10" s="81">
        <v>1.7142857142857142</v>
      </c>
      <c r="D10" s="79">
        <v>26.817219477769939</v>
      </c>
      <c r="E10" s="82">
        <v>0.92126222401451763</v>
      </c>
      <c r="F10" s="20">
        <v>2</v>
      </c>
      <c r="G10" s="20">
        <v>3</v>
      </c>
      <c r="H10" s="21">
        <v>1</v>
      </c>
      <c r="I10" s="21">
        <v>4</v>
      </c>
      <c r="J10" s="21">
        <v>1</v>
      </c>
      <c r="K10" s="21">
        <v>1</v>
      </c>
      <c r="L10" s="21">
        <v>0</v>
      </c>
      <c r="M10" s="22">
        <v>4</v>
      </c>
      <c r="N10" s="22">
        <v>5</v>
      </c>
      <c r="O10" s="31">
        <v>1</v>
      </c>
      <c r="P10" s="31">
        <v>4</v>
      </c>
      <c r="Q10" s="31">
        <v>5</v>
      </c>
      <c r="S10" s="48">
        <f>SUM(Table13[[#This Row],[2007]:[2016]])</f>
        <v>26</v>
      </c>
      <c r="T10" s="48" t="s">
        <v>262</v>
      </c>
      <c r="U10" s="48">
        <v>1439358</v>
      </c>
      <c r="V10" s="48" t="s">
        <v>262</v>
      </c>
      <c r="W10" s="48">
        <v>1313155</v>
      </c>
      <c r="X10" s="207">
        <f>((SUM(Table13[[#This Row],[2012]:[2016]]))/U10)*100000</f>
        <v>1.3200329591387272</v>
      </c>
      <c r="Y10" s="207">
        <f>((SUM(Table13[[#This Row],[2007]:[2011]]))/W10)*100000</f>
        <v>0.53306730736280183</v>
      </c>
      <c r="Z10" s="46">
        <f t="shared" si="0"/>
        <v>1.4762969720825931</v>
      </c>
    </row>
    <row r="11" spans="1:26" x14ac:dyDescent="0.35">
      <c r="A11" s="76" t="s">
        <v>252</v>
      </c>
      <c r="B11" s="77">
        <v>18</v>
      </c>
      <c r="C11" s="81">
        <v>0.125</v>
      </c>
      <c r="D11" s="79">
        <v>2.6948124859645182</v>
      </c>
      <c r="E11" s="80">
        <v>-0.13193352795867958</v>
      </c>
      <c r="F11" s="20">
        <v>2</v>
      </c>
      <c r="G11" s="20">
        <v>4</v>
      </c>
      <c r="H11" s="21">
        <v>5</v>
      </c>
      <c r="I11" s="21">
        <v>3</v>
      </c>
      <c r="J11" s="21">
        <v>2</v>
      </c>
      <c r="K11" s="21">
        <v>4</v>
      </c>
      <c r="L11" s="21">
        <v>2</v>
      </c>
      <c r="M11" s="22">
        <v>5</v>
      </c>
      <c r="N11" s="22">
        <v>0</v>
      </c>
      <c r="O11" s="31">
        <v>3</v>
      </c>
      <c r="P11" s="31">
        <v>7</v>
      </c>
      <c r="Q11" s="31">
        <v>3</v>
      </c>
      <c r="S11" s="48">
        <f>SUM(Table13[[#This Row],[2007]:[2016]])</f>
        <v>34</v>
      </c>
      <c r="T11" s="48" t="s">
        <v>264</v>
      </c>
      <c r="U11" s="48">
        <v>1559938</v>
      </c>
      <c r="V11" s="48" t="s">
        <v>264</v>
      </c>
      <c r="W11" s="48">
        <v>1514456</v>
      </c>
      <c r="X11" s="207">
        <f>((SUM(Table13[[#This Row],[2012]:[2016]]))/U11)*100000</f>
        <v>1.153892013656953</v>
      </c>
      <c r="Y11" s="207">
        <f>((SUM(Table13[[#This Row],[2007]:[2011]]))/W11)*100000</f>
        <v>1.0564849688601055</v>
      </c>
      <c r="Z11" s="46">
        <f t="shared" si="0"/>
        <v>9.2199177146784134E-2</v>
      </c>
    </row>
    <row r="12" spans="1:26" x14ac:dyDescent="0.35">
      <c r="A12" s="206" t="s">
        <v>253</v>
      </c>
      <c r="B12" s="83">
        <v>18</v>
      </c>
      <c r="C12" s="84">
        <v>0.38461538461538464</v>
      </c>
      <c r="D12" s="85">
        <v>5.4045939048190972</v>
      </c>
      <c r="E12" s="86">
        <v>9.3598789740510377E-2</v>
      </c>
      <c r="F12" s="20">
        <v>5</v>
      </c>
      <c r="G12" s="20">
        <v>1</v>
      </c>
      <c r="H12" s="21">
        <v>2</v>
      </c>
      <c r="I12" s="21">
        <v>6</v>
      </c>
      <c r="J12" s="21">
        <v>2</v>
      </c>
      <c r="K12" s="21">
        <v>0</v>
      </c>
      <c r="L12" s="21">
        <v>3</v>
      </c>
      <c r="M12" s="22">
        <v>1</v>
      </c>
      <c r="N12" s="22">
        <v>4</v>
      </c>
      <c r="O12" s="31">
        <v>6</v>
      </c>
      <c r="P12" s="31">
        <v>4</v>
      </c>
      <c r="Q12" s="31">
        <v>3</v>
      </c>
      <c r="S12" s="48">
        <f>SUM(Table13[[#This Row],[2007]:[2016]])</f>
        <v>31</v>
      </c>
      <c r="T12" s="48" t="s">
        <v>265</v>
      </c>
      <c r="U12" s="48">
        <v>527586</v>
      </c>
      <c r="V12" s="48" t="s">
        <v>265</v>
      </c>
      <c r="W12" s="48">
        <v>520981</v>
      </c>
      <c r="X12" s="207">
        <f>((SUM(Table13[[#This Row],[2012]:[2016]]))/U12)*100000</f>
        <v>3.4117660438298212</v>
      </c>
      <c r="Y12" s="207">
        <f>((SUM(Table13[[#This Row],[2007]:[2011]]))/W12)*100000</f>
        <v>2.4952925346605732</v>
      </c>
      <c r="Z12" s="46">
        <f t="shared" si="0"/>
        <v>0.36728098867731074</v>
      </c>
    </row>
    <row r="13" spans="1:26" x14ac:dyDescent="0.35">
      <c r="T13" s="48"/>
      <c r="U13" s="48"/>
      <c r="V13" s="48"/>
      <c r="W13" s="48"/>
    </row>
    <row r="14" spans="1:26" x14ac:dyDescent="0.35">
      <c r="T14" s="48"/>
      <c r="U14" s="48"/>
      <c r="V14" s="48"/>
      <c r="W14" s="48"/>
    </row>
    <row r="15" spans="1:26" x14ac:dyDescent="0.35">
      <c r="T15" s="48"/>
      <c r="U15" s="48"/>
      <c r="V15" s="48"/>
      <c r="W15" s="48"/>
    </row>
    <row r="18" spans="1:23" ht="30" customHeight="1" x14ac:dyDescent="0.35">
      <c r="A18" s="48"/>
      <c r="B18" s="201"/>
      <c r="C18" s="281" t="s">
        <v>243</v>
      </c>
      <c r="D18" s="281"/>
      <c r="E18" s="281"/>
    </row>
    <row r="19" spans="1:23" s="56" customFormat="1" ht="58" x14ac:dyDescent="0.35">
      <c r="A19" s="196"/>
      <c r="B19" s="203" t="s">
        <v>136</v>
      </c>
      <c r="C19" s="203" t="s">
        <v>136</v>
      </c>
      <c r="D19" s="203" t="s">
        <v>255</v>
      </c>
      <c r="E19" s="203" t="s">
        <v>254</v>
      </c>
    </row>
    <row r="20" spans="1:23" x14ac:dyDescent="0.35">
      <c r="A20" s="59" t="s">
        <v>244</v>
      </c>
      <c r="B20" s="204">
        <v>177</v>
      </c>
      <c r="C20" s="212">
        <v>-0.21212121212121213</v>
      </c>
      <c r="D20" s="213">
        <v>-0.53044539353264186</v>
      </c>
      <c r="E20" s="209">
        <v>-0.24312450635367985</v>
      </c>
    </row>
    <row r="21" spans="1:23" x14ac:dyDescent="0.35">
      <c r="A21" s="59" t="s">
        <v>245</v>
      </c>
      <c r="B21" s="204">
        <v>100</v>
      </c>
      <c r="C21" s="214">
        <v>0.77777777777777779</v>
      </c>
      <c r="D21" s="215">
        <v>0.29808350973696562</v>
      </c>
      <c r="E21" s="210">
        <v>0.71593322432237283</v>
      </c>
    </row>
    <row r="22" spans="1:23" x14ac:dyDescent="0.35">
      <c r="A22" s="59" t="s">
        <v>246</v>
      </c>
      <c r="B22" s="204">
        <v>80</v>
      </c>
      <c r="C22" s="216">
        <v>0.10526315789473684</v>
      </c>
      <c r="D22" s="213">
        <v>-3.4072696967754307E-2</v>
      </c>
      <c r="E22" s="208">
        <v>3.4371210385136922E-2</v>
      </c>
      <c r="T22" s="56"/>
      <c r="U22" s="56"/>
      <c r="V22" s="56"/>
      <c r="W22" s="56"/>
    </row>
    <row r="23" spans="1:23" x14ac:dyDescent="0.35">
      <c r="A23" s="59" t="s">
        <v>247</v>
      </c>
      <c r="B23" s="204">
        <v>56</v>
      </c>
      <c r="C23" s="216">
        <v>0.15384615384615385</v>
      </c>
      <c r="D23" s="213">
        <v>-0.1770156204521198</v>
      </c>
      <c r="E23" s="208">
        <v>0.14820195134540978</v>
      </c>
    </row>
    <row r="24" spans="1:23" x14ac:dyDescent="0.35">
      <c r="A24" s="59" t="s">
        <v>248</v>
      </c>
      <c r="B24" s="204">
        <v>51</v>
      </c>
      <c r="C24" s="216">
        <v>0.125</v>
      </c>
      <c r="D24" s="213">
        <v>-0.21575723830734972</v>
      </c>
      <c r="E24" s="208">
        <v>7.3762631097247719E-2</v>
      </c>
    </row>
    <row r="25" spans="1:23" x14ac:dyDescent="0.35">
      <c r="A25" s="59" t="s">
        <v>249</v>
      </c>
      <c r="B25" s="204">
        <v>48</v>
      </c>
      <c r="C25" s="216">
        <v>0.18181818181818182</v>
      </c>
      <c r="D25" s="213">
        <v>-0.18098860505885281</v>
      </c>
      <c r="E25" s="208">
        <v>0.10191215740131145</v>
      </c>
    </row>
    <row r="26" spans="1:23" x14ac:dyDescent="0.35">
      <c r="A26" s="59" t="s">
        <v>252</v>
      </c>
      <c r="B26" s="204">
        <v>34</v>
      </c>
      <c r="C26" s="216">
        <v>0.125</v>
      </c>
      <c r="D26" s="213">
        <v>-0.13193352795867958</v>
      </c>
      <c r="E26" s="208">
        <v>9.2199177146784134E-2</v>
      </c>
    </row>
    <row r="27" spans="1:23" x14ac:dyDescent="0.35">
      <c r="A27" s="59" t="s">
        <v>253</v>
      </c>
      <c r="B27" s="204">
        <v>31</v>
      </c>
      <c r="C27" s="216">
        <v>0.38461538461538464</v>
      </c>
      <c r="D27" s="215">
        <v>9.3598789740510377E-2</v>
      </c>
      <c r="E27" s="208">
        <v>0.36728098867731074</v>
      </c>
    </row>
    <row r="28" spans="1:23" x14ac:dyDescent="0.35">
      <c r="A28" s="59" t="s">
        <v>250</v>
      </c>
      <c r="B28" s="204">
        <v>29</v>
      </c>
      <c r="C28" s="214">
        <v>1.2222222222222223</v>
      </c>
      <c r="D28" s="217">
        <v>1.304637746310032</v>
      </c>
      <c r="E28" s="210">
        <v>1.1259410608676905</v>
      </c>
    </row>
    <row r="29" spans="1:23" x14ac:dyDescent="0.35">
      <c r="A29" s="59" t="s">
        <v>251</v>
      </c>
      <c r="B29" s="204">
        <v>26</v>
      </c>
      <c r="C29" s="214">
        <v>1.7142857142857142</v>
      </c>
      <c r="D29" s="217">
        <v>0.92126222401451763</v>
      </c>
      <c r="E29" s="210">
        <v>1.4762969720825931</v>
      </c>
    </row>
  </sheetData>
  <mergeCells count="3">
    <mergeCell ref="D1:E1"/>
    <mergeCell ref="B1:C1"/>
    <mergeCell ref="C18:E18"/>
  </mergeCells>
  <pageMargins left="0.7" right="0.7" top="0.75" bottom="0.75" header="0.3" footer="0.3"/>
  <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8D3F4-2201-40F6-B9F4-0FB5EB9DA795}">
  <dimension ref="A1:T55"/>
  <sheetViews>
    <sheetView topLeftCell="A29" zoomScale="70" zoomScaleNormal="70" workbookViewId="0">
      <selection activeCell="E56" sqref="E56"/>
    </sheetView>
  </sheetViews>
  <sheetFormatPr defaultRowHeight="14.5" x14ac:dyDescent="0.35"/>
  <cols>
    <col min="1" max="1" width="16" customWidth="1"/>
    <col min="2" max="2" width="8.7265625" style="202"/>
    <col min="4" max="5" width="8.7265625" style="49"/>
    <col min="6" max="6" width="14.1796875" style="49" customWidth="1"/>
    <col min="7" max="8" width="8.7265625" style="49"/>
    <col min="9" max="9" width="16.81640625" style="249" customWidth="1"/>
    <col min="12" max="12" width="16" customWidth="1"/>
    <col min="13" max="13" width="8.7265625" style="202"/>
    <col min="15" max="16" width="8.7265625" style="49"/>
    <col min="17" max="17" width="14.1796875" style="49" customWidth="1"/>
    <col min="18" max="19" width="8.7265625" style="49"/>
    <col min="20" max="20" width="16.81640625" style="249" customWidth="1"/>
  </cols>
  <sheetData>
    <row r="1" spans="1:20" s="199" customFormat="1" ht="41.5" customHeight="1" x14ac:dyDescent="0.35">
      <c r="A1" s="195"/>
      <c r="B1" s="196"/>
      <c r="C1" s="285" t="s">
        <v>270</v>
      </c>
      <c r="D1" s="282" t="s">
        <v>136</v>
      </c>
      <c r="E1" s="282"/>
      <c r="F1" s="283" t="s">
        <v>271</v>
      </c>
      <c r="G1" s="282" t="s">
        <v>272</v>
      </c>
      <c r="H1" s="282"/>
      <c r="I1" s="283" t="s">
        <v>273</v>
      </c>
      <c r="J1" s="197"/>
      <c r="K1" s="198"/>
      <c r="L1" s="198"/>
      <c r="M1" s="196"/>
      <c r="N1" s="285" t="s">
        <v>270</v>
      </c>
      <c r="O1" s="282" t="s">
        <v>136</v>
      </c>
      <c r="P1" s="282"/>
      <c r="Q1" s="283" t="s">
        <v>271</v>
      </c>
      <c r="R1" s="282" t="s">
        <v>272</v>
      </c>
      <c r="S1" s="282"/>
      <c r="T1" s="283" t="s">
        <v>273</v>
      </c>
    </row>
    <row r="2" spans="1:20" s="199" customFormat="1" ht="29" x14ac:dyDescent="0.35">
      <c r="A2" s="192" t="s">
        <v>160</v>
      </c>
      <c r="B2" s="200" t="s">
        <v>161</v>
      </c>
      <c r="C2" s="286"/>
      <c r="D2" s="194" t="s">
        <v>241</v>
      </c>
      <c r="E2" s="194" t="s">
        <v>242</v>
      </c>
      <c r="F2" s="284"/>
      <c r="G2" s="194" t="s">
        <v>241</v>
      </c>
      <c r="H2" s="194" t="s">
        <v>242</v>
      </c>
      <c r="I2" s="284"/>
      <c r="J2" s="197"/>
      <c r="K2" s="198"/>
      <c r="L2" s="192" t="s">
        <v>160</v>
      </c>
      <c r="M2" s="200" t="s">
        <v>161</v>
      </c>
      <c r="N2" s="286"/>
      <c r="O2" s="194" t="s">
        <v>241</v>
      </c>
      <c r="P2" s="194" t="s">
        <v>242</v>
      </c>
      <c r="Q2" s="284"/>
      <c r="R2" s="194" t="s">
        <v>241</v>
      </c>
      <c r="S2" s="194" t="s">
        <v>242</v>
      </c>
      <c r="T2" s="284"/>
    </row>
    <row r="3" spans="1:20" x14ac:dyDescent="0.35">
      <c r="A3" s="96" t="s">
        <v>34</v>
      </c>
      <c r="B3" s="227" t="s">
        <v>164</v>
      </c>
      <c r="C3" s="224">
        <v>1</v>
      </c>
      <c r="D3" s="220">
        <v>2.2000000000000002</v>
      </c>
      <c r="E3" s="220">
        <v>2.2000000000000002</v>
      </c>
      <c r="F3" s="221">
        <f t="shared" ref="F3:F34" si="0">(E3-D3)/D3</f>
        <v>0</v>
      </c>
      <c r="G3" s="222">
        <v>6.8900720325712497</v>
      </c>
      <c r="H3" s="222">
        <v>5.7667103538663174</v>
      </c>
      <c r="I3" s="244">
        <v>-0.16304062909567496</v>
      </c>
      <c r="L3" s="96" t="s">
        <v>84</v>
      </c>
      <c r="M3" s="229" t="s">
        <v>163</v>
      </c>
      <c r="N3" s="219">
        <v>0</v>
      </c>
      <c r="O3" s="220">
        <v>0.4</v>
      </c>
      <c r="P3" s="220">
        <v>0.2</v>
      </c>
      <c r="Q3" s="231">
        <f>(P3-O3)/O3</f>
        <v>-0.5</v>
      </c>
      <c r="R3" s="222">
        <v>9.3240093240093245</v>
      </c>
      <c r="S3" s="222">
        <v>4.7846889952153102</v>
      </c>
      <c r="T3" s="246">
        <v>-0.48684210526315802</v>
      </c>
    </row>
    <row r="4" spans="1:20" x14ac:dyDescent="0.35">
      <c r="A4" s="101" t="s">
        <v>35</v>
      </c>
      <c r="B4" s="228" t="s">
        <v>167</v>
      </c>
      <c r="C4" s="224">
        <v>1</v>
      </c>
      <c r="D4" s="237">
        <v>0.6</v>
      </c>
      <c r="E4" s="220">
        <v>0.8</v>
      </c>
      <c r="F4" s="221">
        <f t="shared" si="0"/>
        <v>0.33333333333333348</v>
      </c>
      <c r="G4" s="241">
        <v>19.230769230769234</v>
      </c>
      <c r="H4" s="241">
        <v>16.985138004246284</v>
      </c>
      <c r="I4" s="244">
        <v>-0.11677282377919335</v>
      </c>
      <c r="L4" s="101" t="s">
        <v>85</v>
      </c>
      <c r="M4" s="228" t="s">
        <v>165</v>
      </c>
      <c r="N4" s="219">
        <v>0</v>
      </c>
      <c r="O4" s="220">
        <v>0.8</v>
      </c>
      <c r="P4" s="220">
        <v>0.6</v>
      </c>
      <c r="Q4" s="221">
        <f>(P4-O4)/O4</f>
        <v>-0.25000000000000006</v>
      </c>
      <c r="R4" s="222">
        <v>4.9019607843137258</v>
      </c>
      <c r="S4" s="222">
        <v>3.1055900621118009</v>
      </c>
      <c r="T4" s="244">
        <v>-0.36645962732919268</v>
      </c>
    </row>
    <row r="5" spans="1:20" x14ac:dyDescent="0.35">
      <c r="A5" s="101" t="s">
        <v>36</v>
      </c>
      <c r="B5" s="228" t="s">
        <v>168</v>
      </c>
      <c r="C5" s="224">
        <v>1</v>
      </c>
      <c r="D5" s="237">
        <v>0.6</v>
      </c>
      <c r="E5" s="237">
        <v>0.6</v>
      </c>
      <c r="F5" s="221">
        <f t="shared" si="0"/>
        <v>0</v>
      </c>
      <c r="G5" s="222">
        <v>3.7359900373599007</v>
      </c>
      <c r="H5" s="222">
        <v>3.278688524590164</v>
      </c>
      <c r="I5" s="244">
        <v>-0.1224043715846995</v>
      </c>
      <c r="L5" s="96" t="s">
        <v>86</v>
      </c>
      <c r="M5" s="229" t="s">
        <v>172</v>
      </c>
      <c r="N5" s="224">
        <v>2</v>
      </c>
      <c r="O5" s="238">
        <v>1.2</v>
      </c>
      <c r="P5" s="238">
        <v>2.4</v>
      </c>
      <c r="Q5" s="239">
        <f>(P5-O5)/O5</f>
        <v>1</v>
      </c>
      <c r="R5" s="240">
        <v>19.323671497584542</v>
      </c>
      <c r="S5" s="240">
        <v>39.408866995073886</v>
      </c>
      <c r="T5" s="248">
        <v>1.0394088669950736</v>
      </c>
    </row>
    <row r="6" spans="1:20" x14ac:dyDescent="0.35">
      <c r="A6" s="96" t="s">
        <v>37</v>
      </c>
      <c r="B6" s="229" t="s">
        <v>170</v>
      </c>
      <c r="C6" s="224">
        <v>2</v>
      </c>
      <c r="D6" s="220">
        <v>1.2</v>
      </c>
      <c r="E6" s="220">
        <v>1.6</v>
      </c>
      <c r="F6" s="221">
        <f t="shared" si="0"/>
        <v>0.33333333333333348</v>
      </c>
      <c r="G6" s="235">
        <v>2.2358859698155396</v>
      </c>
      <c r="H6" s="235">
        <v>2.2762839664248111</v>
      </c>
      <c r="I6" s="244">
        <v>1.8068003983496707E-2</v>
      </c>
      <c r="L6" s="96" t="s">
        <v>87</v>
      </c>
      <c r="M6" s="229" t="s">
        <v>173</v>
      </c>
      <c r="N6" s="225">
        <v>1</v>
      </c>
      <c r="O6" s="230">
        <v>0</v>
      </c>
      <c r="P6" s="220">
        <v>0.2</v>
      </c>
      <c r="Q6" s="221" t="s">
        <v>132</v>
      </c>
      <c r="R6" s="232">
        <v>0</v>
      </c>
      <c r="S6" s="222">
        <v>1.4306151645207441</v>
      </c>
      <c r="T6" s="244" t="s">
        <v>132</v>
      </c>
    </row>
    <row r="7" spans="1:20" x14ac:dyDescent="0.35">
      <c r="A7" s="96" t="s">
        <v>38</v>
      </c>
      <c r="B7" s="229" t="s">
        <v>171</v>
      </c>
      <c r="C7" s="224">
        <v>1</v>
      </c>
      <c r="D7" s="220">
        <v>0.8</v>
      </c>
      <c r="E7" s="220">
        <v>1</v>
      </c>
      <c r="F7" s="221">
        <f t="shared" si="0"/>
        <v>0.24999999999999994</v>
      </c>
      <c r="G7" s="222">
        <v>4.3219881145326848</v>
      </c>
      <c r="H7" s="222">
        <v>4.4228217602830613</v>
      </c>
      <c r="I7" s="244">
        <v>2.3330384785493354E-2</v>
      </c>
      <c r="L7" s="96" t="s">
        <v>88</v>
      </c>
      <c r="M7" s="229" t="s">
        <v>175</v>
      </c>
      <c r="N7" s="225">
        <v>1</v>
      </c>
      <c r="O7" s="220">
        <v>0.4</v>
      </c>
      <c r="P7" s="220">
        <v>0.2</v>
      </c>
      <c r="Q7" s="231">
        <f>(P7-O7)/O7</f>
        <v>-0.5</v>
      </c>
      <c r="R7" s="222">
        <v>0.77519379844961245</v>
      </c>
      <c r="S7" s="222">
        <v>0.3401939105290015</v>
      </c>
      <c r="T7" s="246">
        <v>-0.56114985541758811</v>
      </c>
    </row>
    <row r="8" spans="1:20" x14ac:dyDescent="0.35">
      <c r="A8" s="96" t="s">
        <v>39</v>
      </c>
      <c r="B8" s="229" t="s">
        <v>174</v>
      </c>
      <c r="C8" s="219">
        <v>0</v>
      </c>
      <c r="D8" s="220">
        <v>1.4</v>
      </c>
      <c r="E8" s="220">
        <v>2</v>
      </c>
      <c r="F8" s="221">
        <f t="shared" si="0"/>
        <v>0.42857142857142866</v>
      </c>
      <c r="G8" s="235">
        <v>2.9768233042738679</v>
      </c>
      <c r="H8" s="222">
        <v>2.7816411682892905</v>
      </c>
      <c r="I8" s="244">
        <v>-6.5567256109676231E-2</v>
      </c>
      <c r="L8" s="96" t="s">
        <v>89</v>
      </c>
      <c r="M8" s="229" t="s">
        <v>176</v>
      </c>
      <c r="N8" s="219">
        <v>0</v>
      </c>
      <c r="O8" s="230">
        <v>0</v>
      </c>
      <c r="P8" s="230">
        <v>0</v>
      </c>
      <c r="Q8" s="221" t="s">
        <v>132</v>
      </c>
      <c r="R8" s="232">
        <v>0</v>
      </c>
      <c r="S8" s="232">
        <v>0</v>
      </c>
      <c r="T8" s="244" t="s">
        <v>132</v>
      </c>
    </row>
    <row r="9" spans="1:20" x14ac:dyDescent="0.35">
      <c r="A9" s="96" t="s">
        <v>40</v>
      </c>
      <c r="B9" s="227" t="s">
        <v>178</v>
      </c>
      <c r="C9" s="224">
        <v>1</v>
      </c>
      <c r="D9" s="220">
        <v>1.6</v>
      </c>
      <c r="E9" s="220">
        <v>1.4</v>
      </c>
      <c r="F9" s="221">
        <f t="shared" si="0"/>
        <v>-0.12500000000000011</v>
      </c>
      <c r="G9" s="240">
        <v>28.673835125448029</v>
      </c>
      <c r="H9" s="241">
        <v>14.957264957264959</v>
      </c>
      <c r="I9" s="245">
        <v>-0.47836538461538458</v>
      </c>
      <c r="L9" s="96" t="s">
        <v>90</v>
      </c>
      <c r="M9" s="229" t="s">
        <v>177</v>
      </c>
      <c r="N9" s="224">
        <v>1</v>
      </c>
      <c r="O9" s="238">
        <v>1.4</v>
      </c>
      <c r="P9" s="238">
        <v>1.2</v>
      </c>
      <c r="Q9" s="221">
        <f>(P9-O9)/O9</f>
        <v>-0.14285714285714282</v>
      </c>
      <c r="R9" s="240">
        <v>13.333333333333336</v>
      </c>
      <c r="S9" s="222">
        <v>5.644402634054563</v>
      </c>
      <c r="T9" s="246">
        <v>-0.57666980244590782</v>
      </c>
    </row>
    <row r="10" spans="1:20" x14ac:dyDescent="0.35">
      <c r="A10" s="96" t="s">
        <v>41</v>
      </c>
      <c r="B10" s="229" t="s">
        <v>180</v>
      </c>
      <c r="C10" s="224">
        <v>5</v>
      </c>
      <c r="D10" s="238">
        <v>5.2</v>
      </c>
      <c r="E10" s="238">
        <v>6</v>
      </c>
      <c r="F10" s="221">
        <f t="shared" si="0"/>
        <v>0.1538461538461538</v>
      </c>
      <c r="G10" s="222">
        <v>3.5366931918656057</v>
      </c>
      <c r="H10" s="222">
        <v>2.9106432521587275</v>
      </c>
      <c r="I10" s="244">
        <v>-0.1770156204521198</v>
      </c>
      <c r="L10" s="96" t="s">
        <v>91</v>
      </c>
      <c r="M10" s="229" t="s">
        <v>179</v>
      </c>
      <c r="N10" s="224">
        <v>1</v>
      </c>
      <c r="O10" s="220">
        <v>0.6</v>
      </c>
      <c r="P10" s="220">
        <v>0.6</v>
      </c>
      <c r="Q10" s="221">
        <f>(P10-O10)/O10</f>
        <v>0</v>
      </c>
      <c r="R10" s="240">
        <v>20.338983050847457</v>
      </c>
      <c r="S10" s="240">
        <v>15.037593984962404</v>
      </c>
      <c r="T10" s="244">
        <v>-0.26065162907268175</v>
      </c>
    </row>
    <row r="11" spans="1:20" x14ac:dyDescent="0.35">
      <c r="A11" s="96" t="s">
        <v>181</v>
      </c>
      <c r="B11" s="227" t="s">
        <v>182</v>
      </c>
      <c r="C11" s="219">
        <v>0</v>
      </c>
      <c r="D11" s="220">
        <v>0.8</v>
      </c>
      <c r="E11" s="230">
        <v>0.2</v>
      </c>
      <c r="F11" s="231">
        <f t="shared" si="0"/>
        <v>-0.75000000000000011</v>
      </c>
      <c r="G11" s="222">
        <v>8.9485458612975393</v>
      </c>
      <c r="H11" s="235">
        <v>2.0790020790020791</v>
      </c>
      <c r="I11" s="246">
        <v>-0.76767151767151776</v>
      </c>
      <c r="L11" s="103" t="s">
        <v>92</v>
      </c>
      <c r="M11" s="227" t="s">
        <v>185</v>
      </c>
      <c r="N11" s="219">
        <v>0</v>
      </c>
      <c r="O11" s="230">
        <v>0</v>
      </c>
      <c r="P11" s="230">
        <v>0</v>
      </c>
      <c r="Q11" s="221" t="s">
        <v>132</v>
      </c>
      <c r="R11" s="232">
        <v>0</v>
      </c>
      <c r="S11" s="232">
        <v>0</v>
      </c>
      <c r="T11" s="244" t="s">
        <v>132</v>
      </c>
    </row>
    <row r="12" spans="1:20" x14ac:dyDescent="0.35">
      <c r="A12" s="101" t="s">
        <v>183</v>
      </c>
      <c r="B12" s="228" t="s">
        <v>175</v>
      </c>
      <c r="C12" s="219">
        <v>0</v>
      </c>
      <c r="D12" s="220">
        <v>1</v>
      </c>
      <c r="E12" s="230">
        <v>0.4</v>
      </c>
      <c r="F12" s="231">
        <f t="shared" si="0"/>
        <v>-0.6</v>
      </c>
      <c r="G12" s="222">
        <v>9.2081031307550649</v>
      </c>
      <c r="H12" s="222">
        <v>3.2362459546925568</v>
      </c>
      <c r="I12" s="246">
        <v>-0.64854368932038842</v>
      </c>
      <c r="L12" s="96" t="s">
        <v>93</v>
      </c>
      <c r="M12" s="229" t="s">
        <v>189</v>
      </c>
      <c r="N12" s="219">
        <v>0</v>
      </c>
      <c r="O12" s="238">
        <v>1</v>
      </c>
      <c r="P12" s="220">
        <v>0.2</v>
      </c>
      <c r="Q12" s="231">
        <f>(P12-O12)/O12</f>
        <v>-0.8</v>
      </c>
      <c r="R12" s="222">
        <v>1.6313213703099512</v>
      </c>
      <c r="S12" s="222">
        <v>0.36416605972323385</v>
      </c>
      <c r="T12" s="246">
        <v>-0.77676620538965768</v>
      </c>
    </row>
    <row r="13" spans="1:20" x14ac:dyDescent="0.35">
      <c r="A13" s="96" t="s">
        <v>277</v>
      </c>
      <c r="B13" s="229" t="s">
        <v>182</v>
      </c>
      <c r="C13" s="224">
        <v>1</v>
      </c>
      <c r="D13" s="220">
        <v>2</v>
      </c>
      <c r="E13" s="220">
        <v>2.6</v>
      </c>
      <c r="F13" s="221">
        <f t="shared" si="0"/>
        <v>0.30000000000000004</v>
      </c>
      <c r="G13" s="222">
        <v>7.4626865671641793</v>
      </c>
      <c r="H13" s="222">
        <v>8.2487309644670059</v>
      </c>
      <c r="I13" s="244">
        <v>0.10532994923857876</v>
      </c>
      <c r="L13" s="101" t="s">
        <v>94</v>
      </c>
      <c r="M13" s="228" t="s">
        <v>175</v>
      </c>
      <c r="N13" s="219">
        <v>0</v>
      </c>
      <c r="O13" s="220">
        <v>0.6</v>
      </c>
      <c r="P13" s="220">
        <v>0.4</v>
      </c>
      <c r="Q13" s="231">
        <f>(P13-O13)/O13</f>
        <v>-0.33333333333333326</v>
      </c>
      <c r="R13" s="222">
        <v>1.2391573729863694</v>
      </c>
      <c r="S13" s="222">
        <v>0.72846476051720987</v>
      </c>
      <c r="T13" s="244">
        <v>-0.41212893826261171</v>
      </c>
    </row>
    <row r="14" spans="1:20" x14ac:dyDescent="0.35">
      <c r="A14" s="103" t="s">
        <v>45</v>
      </c>
      <c r="B14" s="227" t="s">
        <v>167</v>
      </c>
      <c r="C14" s="219">
        <v>0</v>
      </c>
      <c r="D14" s="220">
        <v>1.4</v>
      </c>
      <c r="E14" s="220">
        <v>1.2</v>
      </c>
      <c r="F14" s="221">
        <f t="shared" si="0"/>
        <v>-0.14285714285714282</v>
      </c>
      <c r="G14" s="241">
        <v>16.47058823529412</v>
      </c>
      <c r="H14" s="222">
        <v>8.9686098654708513</v>
      </c>
      <c r="I14" s="244">
        <v>-0.45547725816784124</v>
      </c>
      <c r="L14" s="96" t="s">
        <v>225</v>
      </c>
      <c r="M14" s="229" t="s">
        <v>226</v>
      </c>
      <c r="N14" s="219">
        <v>0</v>
      </c>
      <c r="O14" s="220">
        <v>0.6</v>
      </c>
      <c r="P14" s="220">
        <v>0.4</v>
      </c>
      <c r="Q14" s="231">
        <f>(P14-O14)/O14</f>
        <v>-0.33333333333333326</v>
      </c>
      <c r="R14" s="222">
        <v>2.3364485981308412</v>
      </c>
      <c r="S14" s="222">
        <v>1.1207621182404035</v>
      </c>
      <c r="T14" s="246">
        <v>-0.52031381339310734</v>
      </c>
    </row>
    <row r="15" spans="1:20" x14ac:dyDescent="0.35">
      <c r="A15" s="96" t="s">
        <v>46</v>
      </c>
      <c r="B15" s="229" t="s">
        <v>175</v>
      </c>
      <c r="C15" s="225">
        <v>4</v>
      </c>
      <c r="D15" s="220">
        <v>1.6</v>
      </c>
      <c r="E15" s="220">
        <v>2.2000000000000002</v>
      </c>
      <c r="F15" s="221">
        <f t="shared" si="0"/>
        <v>0.37500000000000006</v>
      </c>
      <c r="G15" s="235">
        <v>2.5404890441409971</v>
      </c>
      <c r="H15" s="235">
        <v>2.7160493827160495</v>
      </c>
      <c r="I15" s="244">
        <v>6.9104938271604993E-2</v>
      </c>
      <c r="L15" s="96" t="s">
        <v>96</v>
      </c>
      <c r="M15" s="229" t="s">
        <v>202</v>
      </c>
      <c r="N15" s="219">
        <v>0</v>
      </c>
      <c r="O15" s="220">
        <v>0.2</v>
      </c>
      <c r="P15" s="238">
        <v>1</v>
      </c>
      <c r="Q15" s="239">
        <f>(P15-O15)/O15</f>
        <v>4</v>
      </c>
      <c r="R15" s="222">
        <v>0.3166059838530948</v>
      </c>
      <c r="S15" s="222">
        <v>1.3777900248002206</v>
      </c>
      <c r="T15" s="248">
        <v>3.3517497933314973</v>
      </c>
    </row>
    <row r="16" spans="1:20" x14ac:dyDescent="0.35">
      <c r="A16" s="96" t="s">
        <v>186</v>
      </c>
      <c r="B16" s="229" t="s">
        <v>187</v>
      </c>
      <c r="C16" s="224">
        <v>4</v>
      </c>
      <c r="D16" s="220">
        <v>1.8</v>
      </c>
      <c r="E16" s="220">
        <v>3.2</v>
      </c>
      <c r="F16" s="242">
        <f t="shared" si="0"/>
        <v>0.77777777777777779</v>
      </c>
      <c r="G16" s="240">
        <v>29.411764705882351</v>
      </c>
      <c r="H16" s="240">
        <v>20.202020202020201</v>
      </c>
      <c r="I16" s="244">
        <v>-0.31313131313131315</v>
      </c>
      <c r="L16" s="96" t="s">
        <v>97</v>
      </c>
      <c r="M16" s="227" t="s">
        <v>207</v>
      </c>
      <c r="N16" s="219">
        <v>0</v>
      </c>
      <c r="O16" s="230">
        <v>0</v>
      </c>
      <c r="P16" s="230">
        <v>0</v>
      </c>
      <c r="Q16" s="221" t="s">
        <v>132</v>
      </c>
      <c r="R16" s="232">
        <v>0</v>
      </c>
      <c r="S16" s="232">
        <v>0</v>
      </c>
      <c r="T16" s="244" t="s">
        <v>132</v>
      </c>
    </row>
    <row r="17" spans="1:20" x14ac:dyDescent="0.35">
      <c r="A17" s="96" t="s">
        <v>188</v>
      </c>
      <c r="B17" s="229" t="s">
        <v>170</v>
      </c>
      <c r="C17" s="219">
        <v>0</v>
      </c>
      <c r="D17" s="230">
        <v>0.4</v>
      </c>
      <c r="E17" s="230">
        <v>0.2</v>
      </c>
      <c r="F17" s="231">
        <f t="shared" si="0"/>
        <v>-0.5</v>
      </c>
      <c r="G17" s="222">
        <v>10.050251256281408</v>
      </c>
      <c r="H17" s="222">
        <v>3.1595576619273298</v>
      </c>
      <c r="I17" s="246">
        <v>-0.6856240126382307</v>
      </c>
      <c r="L17" s="96" t="s">
        <v>98</v>
      </c>
      <c r="M17" s="229" t="s">
        <v>172</v>
      </c>
      <c r="N17" s="224">
        <v>5</v>
      </c>
      <c r="O17" s="238">
        <v>1.6</v>
      </c>
      <c r="P17" s="238">
        <v>3.4</v>
      </c>
      <c r="Q17" s="239">
        <f>(P17-O17)/O17</f>
        <v>1.1249999999999998</v>
      </c>
      <c r="R17" s="222">
        <v>6.1326178612495221</v>
      </c>
      <c r="S17" s="222">
        <v>6.3933809702895825</v>
      </c>
      <c r="T17" s="244">
        <v>4.2520684467844842E-2</v>
      </c>
    </row>
    <row r="18" spans="1:20" x14ac:dyDescent="0.35">
      <c r="A18" s="96" t="s">
        <v>49</v>
      </c>
      <c r="B18" s="229" t="s">
        <v>170</v>
      </c>
      <c r="C18" s="224">
        <v>1</v>
      </c>
      <c r="D18" s="220">
        <v>1.2</v>
      </c>
      <c r="E18" s="220">
        <v>1.2</v>
      </c>
      <c r="F18" s="221">
        <f t="shared" si="0"/>
        <v>0</v>
      </c>
      <c r="G18" s="240">
        <v>27.088036117381488</v>
      </c>
      <c r="H18" s="241">
        <v>15.306122448979592</v>
      </c>
      <c r="I18" s="244">
        <v>-0.4349489795918367</v>
      </c>
      <c r="L18" s="96" t="s">
        <v>99</v>
      </c>
      <c r="M18" s="229" t="s">
        <v>214</v>
      </c>
      <c r="N18" s="219">
        <v>0</v>
      </c>
      <c r="O18" s="220">
        <v>0.2</v>
      </c>
      <c r="P18" s="220">
        <v>0.4</v>
      </c>
      <c r="Q18" s="239">
        <f>(P18-O18)/O18</f>
        <v>1</v>
      </c>
      <c r="R18" s="222">
        <v>1.0810810810810811</v>
      </c>
      <c r="S18" s="222">
        <v>1.359157322460075</v>
      </c>
      <c r="T18" s="244">
        <v>0.25722052327556932</v>
      </c>
    </row>
    <row r="19" spans="1:20" x14ac:dyDescent="0.35">
      <c r="A19" s="104" t="s">
        <v>190</v>
      </c>
      <c r="B19" s="229" t="s">
        <v>185</v>
      </c>
      <c r="C19" s="219">
        <v>0</v>
      </c>
      <c r="D19" s="243">
        <v>2.8</v>
      </c>
      <c r="E19" s="220">
        <v>2</v>
      </c>
      <c r="F19" s="236">
        <f t="shared" si="0"/>
        <v>-0.28571428571428564</v>
      </c>
      <c r="G19" s="241">
        <v>20.786933927245734</v>
      </c>
      <c r="H19" s="222">
        <v>9.456264775413711</v>
      </c>
      <c r="I19" s="245">
        <v>-0.54508611955420472</v>
      </c>
      <c r="L19" s="96" t="s">
        <v>100</v>
      </c>
      <c r="M19" s="229" t="s">
        <v>217</v>
      </c>
      <c r="N19" s="219">
        <v>0</v>
      </c>
      <c r="O19" s="220">
        <v>0.8</v>
      </c>
      <c r="P19" s="220">
        <v>0.6</v>
      </c>
      <c r="Q19" s="221">
        <f>(P19-O19)/O19</f>
        <v>-0.25000000000000006</v>
      </c>
      <c r="R19" s="222">
        <v>3.6563071297989032</v>
      </c>
      <c r="S19" s="222">
        <v>2.179440610243371</v>
      </c>
      <c r="T19" s="244">
        <v>-0.40392299309843804</v>
      </c>
    </row>
    <row r="20" spans="1:20" x14ac:dyDescent="0.35">
      <c r="A20" s="96" t="s">
        <v>191</v>
      </c>
      <c r="B20" s="229" t="s">
        <v>170</v>
      </c>
      <c r="C20" s="225">
        <v>7</v>
      </c>
      <c r="D20" s="243">
        <v>4.4000000000000004</v>
      </c>
      <c r="E20" s="243">
        <v>5.2</v>
      </c>
      <c r="F20" s="221">
        <f t="shared" si="0"/>
        <v>0.18181818181818177</v>
      </c>
      <c r="G20" s="222">
        <v>10.93167701863354</v>
      </c>
      <c r="H20" s="222">
        <v>8.9531680440771364</v>
      </c>
      <c r="I20" s="244">
        <v>-0.18098860505885281</v>
      </c>
      <c r="L20" s="96" t="s">
        <v>101</v>
      </c>
      <c r="M20" s="229" t="s">
        <v>173</v>
      </c>
      <c r="N20" s="225">
        <v>2</v>
      </c>
      <c r="O20" s="220">
        <v>0.8</v>
      </c>
      <c r="P20" s="238">
        <v>1</v>
      </c>
      <c r="Q20" s="221">
        <f>(P20-O20)/O20</f>
        <v>0.24999999999999994</v>
      </c>
      <c r="R20" s="222">
        <v>7.0360598065083551</v>
      </c>
      <c r="S20" s="240">
        <v>14.224751066856332</v>
      </c>
      <c r="T20" s="248">
        <v>1.0216927453769562</v>
      </c>
    </row>
    <row r="21" spans="1:20" x14ac:dyDescent="0.35">
      <c r="A21" s="96" t="s">
        <v>52</v>
      </c>
      <c r="B21" s="229" t="s">
        <v>192</v>
      </c>
      <c r="C21" s="225">
        <v>6</v>
      </c>
      <c r="D21" s="220">
        <v>1.8</v>
      </c>
      <c r="E21" s="220">
        <v>2.2000000000000002</v>
      </c>
      <c r="F21" s="221">
        <f t="shared" si="0"/>
        <v>0.22222222222222229</v>
      </c>
      <c r="G21" s="222">
        <v>12.56106071179344</v>
      </c>
      <c r="H21" s="222">
        <v>11.213047910295618</v>
      </c>
      <c r="I21" s="244">
        <v>-0.10731679691924326</v>
      </c>
      <c r="L21" s="101" t="s">
        <v>223</v>
      </c>
      <c r="M21" s="228" t="s">
        <v>195</v>
      </c>
      <c r="N21" s="225">
        <v>1</v>
      </c>
      <c r="O21" s="220">
        <v>0.4</v>
      </c>
      <c r="P21" s="220">
        <v>0.8</v>
      </c>
      <c r="Q21" s="239">
        <f>(P21-O21)/O21</f>
        <v>1</v>
      </c>
      <c r="R21" s="222">
        <v>4</v>
      </c>
      <c r="S21" s="222">
        <v>6.2695924764890272</v>
      </c>
      <c r="T21" s="244">
        <v>0.56739811912225679</v>
      </c>
    </row>
    <row r="22" spans="1:20" x14ac:dyDescent="0.35">
      <c r="A22" s="96" t="s">
        <v>53</v>
      </c>
      <c r="B22" s="229" t="s">
        <v>193</v>
      </c>
      <c r="C22" s="224">
        <v>7</v>
      </c>
      <c r="D22" s="238">
        <v>4.8</v>
      </c>
      <c r="E22" s="238">
        <v>5.4</v>
      </c>
      <c r="F22" s="221">
        <f t="shared" si="0"/>
        <v>0.12500000000000011</v>
      </c>
      <c r="G22" s="240">
        <v>30.670926517571885</v>
      </c>
      <c r="H22" s="240">
        <v>24.053452115812917</v>
      </c>
      <c r="I22" s="244">
        <v>-0.21575723830734972</v>
      </c>
    </row>
    <row r="23" spans="1:20" x14ac:dyDescent="0.35">
      <c r="A23" s="105" t="s">
        <v>54</v>
      </c>
      <c r="B23" s="227" t="s">
        <v>195</v>
      </c>
      <c r="C23" s="225">
        <v>2</v>
      </c>
      <c r="D23" s="237">
        <v>0.6</v>
      </c>
      <c r="E23" s="220">
        <v>1.2</v>
      </c>
      <c r="F23" s="242">
        <f t="shared" si="0"/>
        <v>1</v>
      </c>
      <c r="G23" s="222">
        <v>10.398613518197573</v>
      </c>
      <c r="H23" s="241">
        <v>15.768725361366622</v>
      </c>
      <c r="I23" s="247">
        <v>0.5164257555847569</v>
      </c>
    </row>
    <row r="24" spans="1:20" x14ac:dyDescent="0.35">
      <c r="A24" s="96" t="s">
        <v>196</v>
      </c>
      <c r="B24" s="229" t="s">
        <v>197</v>
      </c>
      <c r="C24" s="224">
        <v>2</v>
      </c>
      <c r="D24" s="220">
        <v>1.6</v>
      </c>
      <c r="E24" s="220">
        <v>1.2</v>
      </c>
      <c r="F24" s="236">
        <f t="shared" si="0"/>
        <v>-0.25000000000000006</v>
      </c>
      <c r="G24" s="222">
        <v>13.570822731128075</v>
      </c>
      <c r="H24" s="222">
        <v>10.781671159029651</v>
      </c>
      <c r="I24" s="244">
        <v>-0.20552560646900261</v>
      </c>
      <c r="Q24" s="49">
        <f>COUNTIF(Q3:Q21, "&gt;0")</f>
        <v>6</v>
      </c>
      <c r="T24" s="49">
        <f>COUNTIF(T3:T21, "&gt;0")</f>
        <v>6</v>
      </c>
    </row>
    <row r="25" spans="1:20" x14ac:dyDescent="0.35">
      <c r="A25" s="101" t="s">
        <v>198</v>
      </c>
      <c r="B25" s="228" t="s">
        <v>185</v>
      </c>
      <c r="C25" s="219">
        <v>0</v>
      </c>
      <c r="D25" s="220">
        <v>2</v>
      </c>
      <c r="E25" s="237">
        <v>0.6</v>
      </c>
      <c r="F25" s="231">
        <f t="shared" si="0"/>
        <v>-0.7</v>
      </c>
      <c r="G25" s="222">
        <v>8.2884376295068378</v>
      </c>
      <c r="H25" s="222">
        <v>2.8957528957528957</v>
      </c>
      <c r="I25" s="246">
        <v>-0.65062741312741312</v>
      </c>
    </row>
    <row r="26" spans="1:20" x14ac:dyDescent="0.35">
      <c r="A26" s="96" t="s">
        <v>199</v>
      </c>
      <c r="B26" s="228" t="s">
        <v>185</v>
      </c>
      <c r="C26" s="225">
        <v>20</v>
      </c>
      <c r="D26" s="238">
        <v>7.2</v>
      </c>
      <c r="E26" s="238">
        <v>12.8</v>
      </c>
      <c r="F26" s="221">
        <f t="shared" si="0"/>
        <v>0.77777777777777779</v>
      </c>
      <c r="G26" s="222">
        <v>4.5708481462671404</v>
      </c>
      <c r="H26" s="222">
        <v>5.9333426041811528</v>
      </c>
      <c r="I26" s="244">
        <v>0.29808350973696562</v>
      </c>
    </row>
    <row r="27" spans="1:20" x14ac:dyDescent="0.35">
      <c r="A27" s="96" t="s">
        <v>58</v>
      </c>
      <c r="B27" s="229" t="s">
        <v>200</v>
      </c>
      <c r="C27" s="224">
        <v>2</v>
      </c>
      <c r="D27" s="220">
        <v>1.6</v>
      </c>
      <c r="E27" s="220">
        <v>1.4</v>
      </c>
      <c r="F27" s="221">
        <f t="shared" si="0"/>
        <v>-0.12500000000000011</v>
      </c>
      <c r="G27" s="241">
        <v>14.42741208295762</v>
      </c>
      <c r="H27" s="222">
        <v>12.152777777777779</v>
      </c>
      <c r="I27" s="244">
        <v>-0.15766059027777773</v>
      </c>
    </row>
    <row r="28" spans="1:20" x14ac:dyDescent="0.35">
      <c r="A28" s="96" t="s">
        <v>203</v>
      </c>
      <c r="B28" s="229" t="s">
        <v>179</v>
      </c>
      <c r="C28" s="224">
        <v>2</v>
      </c>
      <c r="D28" s="220">
        <v>1.4</v>
      </c>
      <c r="E28" s="220">
        <v>1.2</v>
      </c>
      <c r="F28" s="221">
        <f t="shared" si="0"/>
        <v>-0.14285714285714282</v>
      </c>
      <c r="G28" s="240">
        <v>24.866785079928952</v>
      </c>
      <c r="H28" s="240">
        <v>17.595307917888565</v>
      </c>
      <c r="I28" s="244">
        <v>-0.29241726015919556</v>
      </c>
    </row>
    <row r="29" spans="1:20" x14ac:dyDescent="0.35">
      <c r="A29" s="104" t="s">
        <v>60</v>
      </c>
      <c r="B29" s="229" t="s">
        <v>204</v>
      </c>
      <c r="C29" s="224">
        <v>3</v>
      </c>
      <c r="D29" s="220">
        <v>2.2000000000000002</v>
      </c>
      <c r="E29" s="220">
        <v>2</v>
      </c>
      <c r="F29" s="221">
        <f t="shared" si="0"/>
        <v>-9.0909090909090981E-2</v>
      </c>
      <c r="G29" s="222">
        <v>10.923535253227406</v>
      </c>
      <c r="H29" s="222">
        <v>10.964912280701753</v>
      </c>
      <c r="I29" s="244">
        <v>3.7878787878788595E-3</v>
      </c>
    </row>
    <row r="30" spans="1:20" x14ac:dyDescent="0.35">
      <c r="A30" s="96" t="s">
        <v>205</v>
      </c>
      <c r="B30" s="227" t="s">
        <v>193</v>
      </c>
      <c r="C30" s="225">
        <v>4</v>
      </c>
      <c r="D30" s="220">
        <v>1</v>
      </c>
      <c r="E30" s="220">
        <v>2.6</v>
      </c>
      <c r="F30" s="239">
        <f t="shared" si="0"/>
        <v>1.6</v>
      </c>
      <c r="G30" s="222">
        <v>9.7276264591439698</v>
      </c>
      <c r="H30" s="222">
        <v>12.94176207068193</v>
      </c>
      <c r="I30" s="247">
        <v>0.3304131408661023</v>
      </c>
    </row>
    <row r="31" spans="1:20" x14ac:dyDescent="0.35">
      <c r="A31" s="96" t="s">
        <v>62</v>
      </c>
      <c r="B31" s="229" t="s">
        <v>202</v>
      </c>
      <c r="C31" s="224">
        <v>1</v>
      </c>
      <c r="D31" s="230">
        <v>0.4</v>
      </c>
      <c r="E31" s="220">
        <v>0.8</v>
      </c>
      <c r="F31" s="242">
        <f t="shared" si="0"/>
        <v>1</v>
      </c>
      <c r="G31" s="232">
        <v>2.0242914979757085</v>
      </c>
      <c r="H31" s="222">
        <v>3.1658092599920851</v>
      </c>
      <c r="I31" s="247">
        <v>0.56390977443609003</v>
      </c>
    </row>
    <row r="32" spans="1:20" x14ac:dyDescent="0.35">
      <c r="A32" s="104" t="s">
        <v>63</v>
      </c>
      <c r="B32" s="229" t="s">
        <v>206</v>
      </c>
      <c r="C32" s="224">
        <v>1</v>
      </c>
      <c r="D32" s="220">
        <v>1.8</v>
      </c>
      <c r="E32" s="220">
        <v>1.2</v>
      </c>
      <c r="F32" s="236">
        <f t="shared" si="0"/>
        <v>-0.33333333333333337</v>
      </c>
      <c r="G32" s="235">
        <v>2.305327868852459</v>
      </c>
      <c r="H32" s="235">
        <v>1.2513034410844632</v>
      </c>
      <c r="I32" s="245">
        <v>-0.45721237400069503</v>
      </c>
    </row>
    <row r="33" spans="1:9" x14ac:dyDescent="0.35">
      <c r="A33" s="96" t="s">
        <v>208</v>
      </c>
      <c r="B33" s="229" t="s">
        <v>179</v>
      </c>
      <c r="C33" s="224">
        <v>1</v>
      </c>
      <c r="D33" s="237">
        <v>0.6</v>
      </c>
      <c r="E33" s="230">
        <v>0.4</v>
      </c>
      <c r="F33" s="236">
        <f t="shared" si="0"/>
        <v>-0.33333333333333326</v>
      </c>
      <c r="G33" s="222">
        <v>5.9820538384845463</v>
      </c>
      <c r="H33" s="222">
        <v>5.3191489361702127</v>
      </c>
      <c r="I33" s="244">
        <v>-0.11081560283687944</v>
      </c>
    </row>
    <row r="34" spans="1:9" x14ac:dyDescent="0.35">
      <c r="A34" s="96" t="s">
        <v>209</v>
      </c>
      <c r="B34" s="229" t="s">
        <v>163</v>
      </c>
      <c r="C34" s="224">
        <v>19</v>
      </c>
      <c r="D34" s="238">
        <v>19.8</v>
      </c>
      <c r="E34" s="238">
        <v>15.6</v>
      </c>
      <c r="F34" s="221">
        <f t="shared" si="0"/>
        <v>-0.21212121212121215</v>
      </c>
      <c r="G34" s="222">
        <v>7.5584058634906093</v>
      </c>
      <c r="H34" s="222">
        <v>3.5490842907519053</v>
      </c>
      <c r="I34" s="245">
        <v>-0.53044539353264186</v>
      </c>
    </row>
    <row r="35" spans="1:9" x14ac:dyDescent="0.35">
      <c r="A35" s="96" t="s">
        <v>210</v>
      </c>
      <c r="B35" s="229" t="s">
        <v>185</v>
      </c>
      <c r="C35" s="224">
        <v>1</v>
      </c>
      <c r="D35" s="220">
        <v>1.4</v>
      </c>
      <c r="E35" s="220">
        <v>1.6</v>
      </c>
      <c r="F35" s="221">
        <f t="shared" ref="F35:F66" si="1">(E35-D35)/D35</f>
        <v>0.14285714285714299</v>
      </c>
      <c r="G35" s="222">
        <v>3.5759897828863347</v>
      </c>
      <c r="H35" s="235">
        <v>2.6130981544994287</v>
      </c>
      <c r="I35" s="244">
        <v>-0.26926576608105263</v>
      </c>
    </row>
    <row r="36" spans="1:9" x14ac:dyDescent="0.35">
      <c r="A36" s="96" t="s">
        <v>67</v>
      </c>
      <c r="B36" s="229" t="s">
        <v>211</v>
      </c>
      <c r="C36" s="224">
        <v>2</v>
      </c>
      <c r="D36" s="237">
        <v>0.6</v>
      </c>
      <c r="E36" s="220">
        <v>2</v>
      </c>
      <c r="F36" s="239">
        <f t="shared" si="1"/>
        <v>2.3333333333333335</v>
      </c>
      <c r="G36" s="222">
        <v>13.245033112582782</v>
      </c>
      <c r="H36" s="240">
        <v>34.305317324185246</v>
      </c>
      <c r="I36" s="248">
        <v>1.5900514579759861</v>
      </c>
    </row>
    <row r="37" spans="1:9" x14ac:dyDescent="0.35">
      <c r="A37" s="104" t="s">
        <v>212</v>
      </c>
      <c r="B37" s="229" t="s">
        <v>213</v>
      </c>
      <c r="C37" s="219">
        <v>0</v>
      </c>
      <c r="D37" s="230">
        <v>0.4</v>
      </c>
      <c r="E37" s="230">
        <v>0</v>
      </c>
      <c r="F37" s="231">
        <f t="shared" si="1"/>
        <v>-1</v>
      </c>
      <c r="G37" s="222">
        <v>11.494252873563218</v>
      </c>
      <c r="H37" s="232">
        <v>0</v>
      </c>
      <c r="I37" s="246">
        <v>-1</v>
      </c>
    </row>
    <row r="38" spans="1:9" x14ac:dyDescent="0.35">
      <c r="A38" s="96" t="s">
        <v>69</v>
      </c>
      <c r="B38" s="227" t="s">
        <v>214</v>
      </c>
      <c r="C38" s="224">
        <v>3</v>
      </c>
      <c r="D38" s="243">
        <v>3.2</v>
      </c>
      <c r="E38" s="243">
        <v>3.6</v>
      </c>
      <c r="F38" s="221">
        <f t="shared" si="1"/>
        <v>0.12499999999999997</v>
      </c>
      <c r="G38" s="235">
        <v>3.1043849437330229</v>
      </c>
      <c r="H38" s="235">
        <v>2.6948124859645182</v>
      </c>
      <c r="I38" s="244">
        <v>-0.13193352795867958</v>
      </c>
    </row>
    <row r="39" spans="1:9" x14ac:dyDescent="0.35">
      <c r="A39" s="96" t="s">
        <v>278</v>
      </c>
      <c r="B39" s="229" t="s">
        <v>204</v>
      </c>
      <c r="C39" s="224">
        <v>8</v>
      </c>
      <c r="D39" s="238">
        <v>7.6</v>
      </c>
      <c r="E39" s="238">
        <v>8.4</v>
      </c>
      <c r="F39" s="221">
        <f t="shared" si="1"/>
        <v>0.10526315789473695</v>
      </c>
      <c r="G39" s="241">
        <v>17.653890824622533</v>
      </c>
      <c r="H39" s="241">
        <v>17.052375152253351</v>
      </c>
      <c r="I39" s="244">
        <v>-3.4072696967754307E-2</v>
      </c>
    </row>
    <row r="40" spans="1:9" x14ac:dyDescent="0.35">
      <c r="A40" s="105" t="s">
        <v>71</v>
      </c>
      <c r="B40" s="229" t="s">
        <v>189</v>
      </c>
      <c r="C40" s="225">
        <v>5</v>
      </c>
      <c r="D40" s="220">
        <v>2</v>
      </c>
      <c r="E40" s="220">
        <v>2</v>
      </c>
      <c r="F40" s="221">
        <f t="shared" si="1"/>
        <v>0</v>
      </c>
      <c r="G40" s="232">
        <v>1.1663167716351761</v>
      </c>
      <c r="H40" s="232">
        <v>0.9441087613293051</v>
      </c>
      <c r="I40" s="244">
        <v>-0.19052114803625381</v>
      </c>
    </row>
    <row r="41" spans="1:9" x14ac:dyDescent="0.35">
      <c r="A41" s="104" t="s">
        <v>72</v>
      </c>
      <c r="B41" s="229" t="s">
        <v>178</v>
      </c>
      <c r="C41" s="224">
        <v>1</v>
      </c>
      <c r="D41" s="220">
        <v>1</v>
      </c>
      <c r="E41" s="220">
        <v>1</v>
      </c>
      <c r="F41" s="221">
        <f t="shared" si="1"/>
        <v>0</v>
      </c>
      <c r="G41" s="222">
        <v>11.235955056179774</v>
      </c>
      <c r="H41" s="222">
        <v>7.9113924050632924</v>
      </c>
      <c r="I41" s="244">
        <v>-0.29588607594936689</v>
      </c>
    </row>
    <row r="42" spans="1:9" x14ac:dyDescent="0.35">
      <c r="A42" s="103" t="s">
        <v>73</v>
      </c>
      <c r="B42" s="227" t="s">
        <v>185</v>
      </c>
      <c r="C42" s="225">
        <v>9</v>
      </c>
      <c r="D42" s="220">
        <v>1.8</v>
      </c>
      <c r="E42" s="243">
        <v>4</v>
      </c>
      <c r="F42" s="242">
        <f t="shared" si="1"/>
        <v>1.2222222222222223</v>
      </c>
      <c r="G42" s="222">
        <v>3.9011703511053319</v>
      </c>
      <c r="H42" s="222">
        <v>8.9907844459429089</v>
      </c>
      <c r="I42" s="248">
        <v>1.304637746310032</v>
      </c>
    </row>
    <row r="43" spans="1:9" x14ac:dyDescent="0.35">
      <c r="A43" s="96" t="s">
        <v>218</v>
      </c>
      <c r="B43" s="229" t="s">
        <v>170</v>
      </c>
      <c r="C43" s="225">
        <v>5</v>
      </c>
      <c r="D43" s="220">
        <v>1.4</v>
      </c>
      <c r="E43" s="243">
        <v>3.8</v>
      </c>
      <c r="F43" s="239">
        <f t="shared" si="1"/>
        <v>1.7142857142857144</v>
      </c>
      <c r="G43" s="222">
        <v>13.958125623130609</v>
      </c>
      <c r="H43" s="240">
        <v>26.817219477769939</v>
      </c>
      <c r="I43" s="248">
        <v>0.92126222401451763</v>
      </c>
    </row>
    <row r="44" spans="1:9" x14ac:dyDescent="0.35">
      <c r="A44" s="104" t="s">
        <v>219</v>
      </c>
      <c r="B44" s="229" t="s">
        <v>185</v>
      </c>
      <c r="C44" s="224">
        <v>1</v>
      </c>
      <c r="D44" s="243">
        <v>3.4</v>
      </c>
      <c r="E44" s="220">
        <v>2.8</v>
      </c>
      <c r="F44" s="221">
        <f t="shared" si="1"/>
        <v>-0.17647058823529416</v>
      </c>
      <c r="G44" s="222">
        <v>5.9109874826147424</v>
      </c>
      <c r="H44" s="222">
        <v>4.1985305143199882</v>
      </c>
      <c r="I44" s="244">
        <v>-0.28970742593033605</v>
      </c>
    </row>
    <row r="45" spans="1:9" x14ac:dyDescent="0.35">
      <c r="A45" s="96" t="s">
        <v>220</v>
      </c>
      <c r="B45" s="227" t="s">
        <v>185</v>
      </c>
      <c r="C45" s="224">
        <v>1</v>
      </c>
      <c r="D45" s="220">
        <v>1.8</v>
      </c>
      <c r="E45" s="220">
        <v>2.2000000000000002</v>
      </c>
      <c r="F45" s="221">
        <f t="shared" si="1"/>
        <v>0.22222222222222229</v>
      </c>
      <c r="G45" s="232">
        <v>1.3333333333333335</v>
      </c>
      <c r="H45" s="232">
        <v>1.1098779134295229</v>
      </c>
      <c r="I45" s="244">
        <v>-0.1675915649278579</v>
      </c>
    </row>
    <row r="46" spans="1:9" x14ac:dyDescent="0.35">
      <c r="A46" s="96" t="s">
        <v>221</v>
      </c>
      <c r="B46" s="229" t="s">
        <v>185</v>
      </c>
      <c r="C46" s="224">
        <v>3</v>
      </c>
      <c r="D46" s="220">
        <v>1.4</v>
      </c>
      <c r="E46" s="220">
        <v>3.2</v>
      </c>
      <c r="F46" s="239">
        <f t="shared" si="1"/>
        <v>1.285714285714286</v>
      </c>
      <c r="G46" s="222">
        <v>3.7303490540900612</v>
      </c>
      <c r="H46" s="222">
        <v>7.1190211345939938</v>
      </c>
      <c r="I46" s="247">
        <v>0.90840616558080423</v>
      </c>
    </row>
    <row r="47" spans="1:9" x14ac:dyDescent="0.35">
      <c r="A47" s="96" t="s">
        <v>222</v>
      </c>
      <c r="B47" s="229" t="s">
        <v>173</v>
      </c>
      <c r="C47" s="224">
        <v>1</v>
      </c>
      <c r="D47" s="220">
        <v>1.8</v>
      </c>
      <c r="E47" s="220">
        <v>1.4</v>
      </c>
      <c r="F47" s="236">
        <f t="shared" si="1"/>
        <v>-0.22222222222222229</v>
      </c>
      <c r="G47" s="232">
        <v>1.7438480914551442</v>
      </c>
      <c r="H47" s="232">
        <v>0.95870711497637473</v>
      </c>
      <c r="I47" s="244">
        <v>-0.45023473106743661</v>
      </c>
    </row>
    <row r="48" spans="1:9" x14ac:dyDescent="0.35">
      <c r="A48" s="96" t="s">
        <v>224</v>
      </c>
      <c r="B48" s="227" t="s">
        <v>204</v>
      </c>
      <c r="C48" s="224">
        <v>3</v>
      </c>
      <c r="D48" s="243">
        <v>2.6</v>
      </c>
      <c r="E48" s="243">
        <v>3.6</v>
      </c>
      <c r="F48" s="221">
        <f t="shared" si="1"/>
        <v>0.38461538461538458</v>
      </c>
      <c r="G48" s="222">
        <v>4.9420262307546095</v>
      </c>
      <c r="H48" s="222">
        <v>5.4045939048190972</v>
      </c>
      <c r="I48" s="244">
        <v>9.3598789740510377E-2</v>
      </c>
    </row>
    <row r="49" spans="1:9" x14ac:dyDescent="0.35">
      <c r="A49" s="96" t="s">
        <v>80</v>
      </c>
      <c r="B49" s="229" t="s">
        <v>211</v>
      </c>
      <c r="C49" s="219">
        <v>0</v>
      </c>
      <c r="D49" s="230">
        <v>0.4</v>
      </c>
      <c r="E49" s="237">
        <v>0.6</v>
      </c>
      <c r="F49" s="221">
        <f t="shared" si="1"/>
        <v>0.49999999999999989</v>
      </c>
      <c r="G49" s="222">
        <v>6.2111801242236018</v>
      </c>
      <c r="H49" s="222">
        <v>11.214953271028037</v>
      </c>
      <c r="I49" s="247">
        <v>0.80560747663551413</v>
      </c>
    </row>
    <row r="50" spans="1:9" x14ac:dyDescent="0.35">
      <c r="A50" s="96" t="s">
        <v>227</v>
      </c>
      <c r="B50" s="229" t="s">
        <v>228</v>
      </c>
      <c r="C50" s="224">
        <v>2</v>
      </c>
      <c r="D50" s="237">
        <v>0.6</v>
      </c>
      <c r="E50" s="220">
        <v>1.2</v>
      </c>
      <c r="F50" s="242">
        <f t="shared" si="1"/>
        <v>1</v>
      </c>
      <c r="G50" s="222">
        <v>4.3227665706051877</v>
      </c>
      <c r="H50" s="222">
        <v>9.4786729857819907</v>
      </c>
      <c r="I50" s="248">
        <v>1.192733017377567</v>
      </c>
    </row>
    <row r="51" spans="1:9" x14ac:dyDescent="0.35">
      <c r="A51" s="96" t="s">
        <v>82</v>
      </c>
      <c r="B51" s="229" t="s">
        <v>230</v>
      </c>
      <c r="C51" s="224">
        <v>1</v>
      </c>
      <c r="D51" s="220">
        <v>1</v>
      </c>
      <c r="E51" s="220">
        <v>0.8</v>
      </c>
      <c r="F51" s="221">
        <f t="shared" si="1"/>
        <v>-0.19999999999999996</v>
      </c>
      <c r="G51" s="232">
        <v>1.3163090693694879</v>
      </c>
      <c r="H51" s="232">
        <v>0.54392167527875979</v>
      </c>
      <c r="I51" s="245">
        <v>-0.58678270329072613</v>
      </c>
    </row>
    <row r="52" spans="1:9" x14ac:dyDescent="0.35">
      <c r="A52" s="96" t="s">
        <v>83</v>
      </c>
      <c r="B52" s="227" t="s">
        <v>232</v>
      </c>
      <c r="C52" s="219">
        <v>0</v>
      </c>
      <c r="D52" s="230">
        <v>0.2</v>
      </c>
      <c r="E52" s="237">
        <v>0.6</v>
      </c>
      <c r="F52" s="239">
        <f t="shared" si="1"/>
        <v>1.9999999999999998</v>
      </c>
      <c r="G52" s="222">
        <v>4.4543429844097995</v>
      </c>
      <c r="H52" s="222">
        <v>10.928961748633879</v>
      </c>
      <c r="I52" s="248">
        <v>1.4535519125683061</v>
      </c>
    </row>
    <row r="55" spans="1:9" x14ac:dyDescent="0.35">
      <c r="F55" s="49">
        <f>COUNTIF(F3:F52, "&gt;0")</f>
        <v>27</v>
      </c>
      <c r="I55" s="49">
        <f>COUNTIF(I3:I52, "&gt;0")</f>
        <v>17</v>
      </c>
    </row>
  </sheetData>
  <mergeCells count="10">
    <mergeCell ref="O1:P1"/>
    <mergeCell ref="Q1:Q2"/>
    <mergeCell ref="R1:S1"/>
    <mergeCell ref="T1:T2"/>
    <mergeCell ref="C1:C2"/>
    <mergeCell ref="D1:E1"/>
    <mergeCell ref="F1:F2"/>
    <mergeCell ref="G1:H1"/>
    <mergeCell ref="I1:I2"/>
    <mergeCell ref="N1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Data</vt:lpstr>
      <vt:lpstr>Work</vt:lpstr>
      <vt:lpstr>Draft</vt:lpstr>
      <vt:lpstr>Work2</vt:lpstr>
      <vt:lpstr>Formatted</vt:lpstr>
      <vt:lpstr>Large Cities</vt:lpstr>
      <vt:lpstr>Additional Cities</vt:lpstr>
      <vt:lpstr>3.6.4</vt:lpstr>
      <vt:lpstr>3.6.5</vt:lpstr>
      <vt:lpstr>3.6.6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LeagueComp</dc:creator>
  <cp:lastModifiedBy>Kenneth McLeod</cp:lastModifiedBy>
  <dcterms:created xsi:type="dcterms:W3CDTF">2018-03-16T15:02:36Z</dcterms:created>
  <dcterms:modified xsi:type="dcterms:W3CDTF">2018-12-15T22:52:01Z</dcterms:modified>
</cp:coreProperties>
</file>